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1700" windowHeight="6105" tabRatio="893" activeTab="0"/>
  </bookViews>
  <sheets>
    <sheet name="Introduction" sheetId="1" r:id="rId1"/>
    <sheet name="General Info" sheetId="2" r:id="rId2"/>
    <sheet name="Facilities Inventory" sheetId="3" r:id="rId3"/>
    <sheet name="CMP Overview" sheetId="4" r:id="rId4"/>
    <sheet name="Budgets" sheetId="5" r:id="rId5"/>
    <sheet name="PM" sheetId="6" r:id="rId6"/>
    <sheet name="Health &amp; Safety" sheetId="7" r:id="rId7"/>
    <sheet name="Integrated Pest Management" sheetId="8" r:id="rId8"/>
    <sheet name="Indoor Environment Quality" sheetId="9" r:id="rId9"/>
    <sheet name="Energy" sheetId="10" r:id="rId10"/>
    <sheet name="Current Projects" sheetId="11" r:id="rId11"/>
    <sheet name="Planned Projects" sheetId="12" r:id="rId12"/>
    <sheet name="Facility Report Card" sheetId="13" r:id="rId13"/>
    <sheet name="5 Year Cap Plan, Part 1" sheetId="14" r:id="rId14"/>
    <sheet name="5 Year Cap Plan, Part 2" sheetId="15" r:id="rId15"/>
    <sheet name="App A Equip Inventory" sheetId="16" r:id="rId16"/>
    <sheet name="App B PM Checklist &amp; Log" sheetId="17" r:id="rId17"/>
    <sheet name="App C Work Order" sheetId="18" r:id="rId18"/>
    <sheet name="App D Bid Spec" sheetId="19" r:id="rId19"/>
    <sheet name="App E Resources" sheetId="20" r:id="rId20"/>
  </sheets>
  <externalReferences>
    <externalReference r:id="rId23"/>
  </externalReferences>
  <definedNames>
    <definedName name="__123Graph_A" hidden="1">'[1]Menu'!#REF!</definedName>
    <definedName name="__123Graph_AUSAGE" hidden="1">'[1]Menu'!#REF!</definedName>
    <definedName name="__123Graph_B" hidden="1">'[1]Menu'!#REF!</definedName>
    <definedName name="__123Graph_BUSAGE" hidden="1">'[1]Menu'!#REF!</definedName>
    <definedName name="__123Graph_X" hidden="1">'[1]Menu'!#REF!</definedName>
    <definedName name="__123Graph_XUSAGE" hidden="1">'[1]Menu'!#REF!</definedName>
    <definedName name="_Toc82567699" localSheetId="1">'General Info'!#REF!</definedName>
    <definedName name="_Toc82567699" localSheetId="0">'Introduction'!#REF!</definedName>
    <definedName name="_Toc82567702" localSheetId="1">'Facilities Inventory'!#REF!</definedName>
    <definedName name="_Toc82567702" localSheetId="0">'Facilities Inventory'!#REF!</definedName>
    <definedName name="_Toc82567703" localSheetId="1">'Facilities Inventory'!#REF!</definedName>
    <definedName name="_Toc82567703" localSheetId="0">'Facilities Inventory'!#REF!</definedName>
    <definedName name="_Toc82567704" localSheetId="1">'Facilities Inventory'!#REF!</definedName>
    <definedName name="_Toc82567704" localSheetId="0">'Facilities Inventory'!#REF!</definedName>
    <definedName name="_Toc82567706" localSheetId="4">'Budgets'!#REF!</definedName>
    <definedName name="_Toc82567713" localSheetId="5">'PM'!$A$3</definedName>
    <definedName name="_Toc82567714" localSheetId="5">'PM'!$A$14</definedName>
    <definedName name="_Toc82567715" localSheetId="5">'PM'!$A$17</definedName>
    <definedName name="_Toc82567716" localSheetId="5">'PM'!$A$20</definedName>
    <definedName name="_Toc82567717" localSheetId="5">'PM'!$A$22</definedName>
    <definedName name="_Toc82567719" localSheetId="7">'Integrated Pest Management'!$A$5</definedName>
    <definedName name="_Toc82567721" localSheetId="9">'Energy'!$H$11</definedName>
    <definedName name="_Toc82567722" localSheetId="9">'Energy'!#REF!</definedName>
    <definedName name="_Toc82567723" localSheetId="15">'App A Equip Inventory'!$A$5</definedName>
    <definedName name="_Toc82567723" localSheetId="16">'App B PM Checklist &amp; Log'!$A$5</definedName>
    <definedName name="_Toc82567724" localSheetId="19">'App E Resources'!$A$2</definedName>
    <definedName name="_xlnm.Print_Area" localSheetId="13">'5 Year Cap Plan, Part 1'!$A$3:$H$158</definedName>
    <definedName name="_xlnm.Print_Area" localSheetId="14">'5 Year Cap Plan, Part 2'!$A$2:$M$22</definedName>
    <definedName name="_xlnm.Print_Area" localSheetId="15">'App A Equip Inventory'!$A$2:$P$209</definedName>
    <definedName name="_xlnm.Print_Area" localSheetId="16">'App B PM Checklist &amp; Log'!$A$2:$P$210</definedName>
    <definedName name="_xlnm.Print_Area" localSheetId="17">'App C Work Order'!$A$2:$R$64</definedName>
    <definedName name="_xlnm.Print_Area" localSheetId="18">'App D Bid Spec'!$A$2:$M$44</definedName>
    <definedName name="_xlnm.Print_Area" localSheetId="19">'App E Resources'!$A$2:$L$20</definedName>
    <definedName name="_xlnm.Print_Area" localSheetId="4">'Budgets'!$A$3:$G$19</definedName>
    <definedName name="_xlnm.Print_Area" localSheetId="3">'CMP Overview'!$A$3:$G$27</definedName>
    <definedName name="_xlnm.Print_Area" localSheetId="10">'Current Projects'!$A$3:$F$23</definedName>
    <definedName name="_xlnm.Print_Area" localSheetId="9">'Energy'!$A$3:$M$23</definedName>
    <definedName name="_xlnm.Print_Area" localSheetId="2">'Facilities Inventory'!$A$1:$G$18</definedName>
    <definedName name="_xlnm.Print_Area" localSheetId="12">'Facility Report Card'!$A$3:$G$117</definedName>
    <definedName name="_xlnm.Print_Area" localSheetId="1">'General Info'!$A$3:$D$15</definedName>
    <definedName name="_xlnm.Print_Area" localSheetId="8">'Indoor Environment Quality'!$A$3:$G$35</definedName>
    <definedName name="_xlnm.Print_Area" localSheetId="7">'Integrated Pest Management'!$A$3:$G$11</definedName>
    <definedName name="_xlnm.Print_Area" localSheetId="0">'Introduction'!$A$7:$D$33</definedName>
    <definedName name="_xlnm.Print_Area" localSheetId="11">'Planned Projects'!$A$3:$K$22</definedName>
    <definedName name="_xlnm.Print_Titles" localSheetId="15">'App A Equip Inventory'!$5:$7</definedName>
    <definedName name="_xlnm.Print_Titles" localSheetId="16">'App B PM Checklist &amp; Log'!$4:$7</definedName>
    <definedName name="_xlnm.Print_Titles" localSheetId="12">'Facility Report Card'!$3:$3</definedName>
    <definedName name="_xlnm.Print_Titles" localSheetId="8">'Indoor Environment Quality'!$3:$6</definedName>
    <definedName name="SchoolNames">'Facilities Inventory'!$B$4:$G$4</definedName>
  </definedNames>
  <calcPr fullCalcOnLoad="1"/>
</workbook>
</file>

<file path=xl/sharedStrings.xml><?xml version="1.0" encoding="utf-8"?>
<sst xmlns="http://schemas.openxmlformats.org/spreadsheetml/2006/main" count="1713" uniqueCount="769">
  <si>
    <t>Use these tables to document the estimated budget costs to 1) restore buildings to a state of good repair, 2) keep buildings in a state of good repair, and 3) project O&amp;M costs. This material will become part of the annual Facility Report Card and will help justify annual maintenance expenses. The table at the top is the DISTRICT SUMMARY.  Dollar values entered in the school level tables below the District Summary will automatically total in the District Summary Table.</t>
  </si>
  <si>
    <t xml:space="preserve"> 2) Continue to fill out the other yellow tabs.  Additional instructions highlighted at the top of each page. </t>
  </si>
  <si>
    <t xml:space="preserve"> 3) The green tabs are used only to review and print the Five Year Capital Plan and the Facility Report Card. No data needs to be entered on the green tabs, but an idividual school's Capital Plan budget or an individual school's Report Card can be viewed before printing.</t>
  </si>
  <si>
    <t xml:space="preserve"> 4) The blue Appendix tabs are there as resources, but will not be included in reports unless selected.</t>
  </si>
  <si>
    <t xml:space="preserve"> 5) When information is entered, use the print button below to generate the reports.  The individual tabs throughout the tool are also print-formatted, so each report can be printed as needed. </t>
  </si>
  <si>
    <t xml:space="preserve">1) Beginning with the yellow General Info tab, fill in all information as prompted.  The information provided on the General Info tab will automatically transfer to the other tabs in the spreadsheet, so the information only needs to be provided once. </t>
  </si>
  <si>
    <t>Building systems listed here.</t>
  </si>
  <si>
    <t>Good Grades Middle School</t>
  </si>
  <si>
    <t>Insert assessment here…</t>
  </si>
  <si>
    <r>
      <t xml:space="preserve">Provide a detailed description of the maintained conditions for each school building in the District compared to a year ago.  Use information from the yearly </t>
    </r>
    <r>
      <rPr>
        <b/>
        <i/>
        <sz val="16"/>
        <rFont val="Times New Roman"/>
        <family val="1"/>
      </rPr>
      <t>Visual Inspections</t>
    </r>
    <r>
      <rPr>
        <b/>
        <sz val="16"/>
        <rFont val="Times New Roman"/>
        <family val="1"/>
      </rPr>
      <t xml:space="preserve"> and the original </t>
    </r>
    <r>
      <rPr>
        <b/>
        <i/>
        <sz val="16"/>
        <rFont val="Times New Roman"/>
        <family val="1"/>
      </rPr>
      <t>Building Condition Survey Reports</t>
    </r>
    <r>
      <rPr>
        <b/>
        <sz val="16"/>
        <rFont val="Times New Roman"/>
        <family val="1"/>
      </rPr>
      <t xml:space="preserve"> to help track the progress being made.  This is also a good place to highlight items such as: how persistent problems have been solved; energy-efficiency projects being implemented; and new approaches being taken (e.g., trying new computerized maintenance management software).</t>
    </r>
  </si>
  <si>
    <t xml:space="preserve">     ► Help improve occupant health, safety and comfort</t>
  </si>
  <si>
    <t>Does the District perform PM? If so, what types of systems do you use (e.g., informal schedules, formal schedules with charts for maintenance intervals, computerized maintenance management systems (CMMS) with PM assignments automatically generated)?</t>
  </si>
  <si>
    <t>Preventive Maintenance (PM) typically provides significant benefits such as:</t>
  </si>
  <si>
    <t>·        Improve occupant comfort, health and safety.</t>
  </si>
  <si>
    <t>·        Reduce equipment down time;</t>
  </si>
  <si>
    <t>Example: We use a spreadsheet systems with all our major equipment and the maintenance intervals recommended in the O&amp;M manuals. Our Office Manager …</t>
  </si>
  <si>
    <t>What lessons have been learned in the District about the usefulness of PM? What works best and what doesn’t work well that can be shared with other Districts?</t>
  </si>
  <si>
    <r>
      <t xml:space="preserve">Performing PM is one way of demonstrating that the District takes good care of existing systems and deserves State funding when those systems eventually wear out. </t>
    </r>
    <r>
      <rPr>
        <sz val="16"/>
        <color indexed="10"/>
        <rFont val="Times New Roman"/>
        <family val="1"/>
      </rPr>
      <t>The PM Checklist in Appendix A</t>
    </r>
    <r>
      <rPr>
        <sz val="16"/>
        <rFont val="Times New Roman"/>
        <family val="1"/>
      </rPr>
      <t xml:space="preserve"> can be used to show which systems are maintained with PM. The list can also serve as a prompt to work with systems that may have needed more regular PM. The list should only be considered a starting point and how it is used will depend on the District's specific needs.</t>
    </r>
  </si>
  <si>
    <t>Did the Health and Safety Committee receive any type of training?</t>
  </si>
  <si>
    <t xml:space="preserve">  - Project Engineer</t>
  </si>
  <si>
    <t>Does this building contain known or assumed Asbestos Containing Building Materials? (ACBM)</t>
  </si>
  <si>
    <t>Indicate below which measures have been taken to achieve acceptable Integrated Pest Management.</t>
  </si>
  <si>
    <t>Does this building have an Integrated Pest Management program? See Appendix B.</t>
  </si>
  <si>
    <t>Number of floors:</t>
  </si>
  <si>
    <t>Does this building have a procedure in place for reporting indoor environmental quality concerns?</t>
  </si>
  <si>
    <t>Has the interior of ductwork (air passageways) been inspected for cleanliness within the past year?</t>
  </si>
  <si>
    <t>Have exterior ductwork and rooftop air handling units been inspected for leaks within the past year?</t>
  </si>
  <si>
    <t xml:space="preserve">Does the District annually review products used in and around the building with the intent of reducing or eliminating hazardous chemicals that occupants and visitors are exposed to, including volatile organic compounds (VOCs), semi-volatile organic compounds, etc. (cleaning supplies, repair and maintenance supplies, materials, etc.)? </t>
  </si>
  <si>
    <t xml:space="preserve">Does the District perform an annual review to ensure hazardous chemicals used as part of instructional programs are used and stored properly? </t>
  </si>
  <si>
    <t>Does this facility regularly test and record levels of CO, CO2, total VOCs, Radon, mold spores, etc?</t>
  </si>
  <si>
    <r>
      <t>Do you follow the U.S. Environmental Protection Agency’s ENERGY STAR</t>
    </r>
    <r>
      <rPr>
        <vertAlign val="superscript"/>
        <sz val="14"/>
        <rFont val="Times New Roman"/>
        <family val="1"/>
      </rPr>
      <t>®</t>
    </r>
    <r>
      <rPr>
        <sz val="14"/>
        <rFont val="Times New Roman"/>
        <family val="1"/>
      </rPr>
      <t xml:space="preserve"> and U.S. Department of Energy’s FEMP purchasing standards?</t>
    </r>
  </si>
  <si>
    <t>Estimated electricity costs for current year (In Dollars):</t>
  </si>
  <si>
    <t>Estimated natural gas costs for current year (In Dollars):</t>
  </si>
  <si>
    <t>Estimated fuel oil costs for current year (In Dollars):</t>
  </si>
  <si>
    <t>Estimated other energy costs for current year (In Dollars):</t>
  </si>
  <si>
    <t>Estimated natural gas consumption for next year (In Therms):</t>
  </si>
  <si>
    <t>Estimated fuel oil consumption for next year (In Gallons):</t>
  </si>
  <si>
    <t>Estimated electricity consumption for next year (In kWh):</t>
  </si>
  <si>
    <t>Estimated other energy consumption for next year (List Units Here):</t>
  </si>
  <si>
    <t>What is the facility's goal to score in the Portfolio Manager in one year ?</t>
  </si>
  <si>
    <t>What is the facility's goal to score in the Portfolio Manager in three years?</t>
  </si>
  <si>
    <t>Use this table to demonstrate the benefits of the major projects implementing in the District. Explain how major repairs, replacements, and energy-efficiency upgrades: reduce energy costs; reduce unnecessary repair/replacement costs by keeping equipment operating properly (life extension); improve occupant comfort, health, and indoor environmental quality; and reduce maintenance costs by replacing/upgrading equipment that requires frequent attention.</t>
  </si>
  <si>
    <t>15. Federal Asbestos Hazard Emergency Response Act (AHERA) Plan:</t>
  </si>
  <si>
    <t>If yes, has an original Asbestos Hazard Emergency Response Act (AHERA) management plan been developed for this building? (The AHERA Management Plan for this building must be able to be viewed at the main office during normal business hours).</t>
  </si>
  <si>
    <t>Does this facility follow green cleaning guidelines?</t>
  </si>
  <si>
    <t>Sample Town CSD</t>
  </si>
  <si>
    <t>Valley View BOCES</t>
  </si>
  <si>
    <t xml:space="preserve">No. 14 3-headed left-handed propane-powered pneumatic sprocket </t>
  </si>
  <si>
    <t>Boiler room next to loading dock</t>
  </si>
  <si>
    <t>HS 2004-01</t>
  </si>
  <si>
    <t>M</t>
  </si>
  <si>
    <t>x</t>
  </si>
  <si>
    <t>Size</t>
  </si>
  <si>
    <t>Efficiency Rating</t>
  </si>
  <si>
    <t>Serial #</t>
  </si>
  <si>
    <t>123-456-78</t>
  </si>
  <si>
    <t>500,000 Btu</t>
  </si>
  <si>
    <t>Street Address</t>
  </si>
  <si>
    <t>City</t>
  </si>
  <si>
    <t>State</t>
  </si>
  <si>
    <t>ZIP</t>
  </si>
  <si>
    <t>Sacketts Harbor</t>
  </si>
  <si>
    <t>NY</t>
  </si>
  <si>
    <t># of Floors</t>
  </si>
  <si>
    <t>Title/Position</t>
  </si>
  <si>
    <t>Basement?</t>
  </si>
  <si>
    <t xml:space="preserve">Square Footage </t>
  </si>
  <si>
    <t>School District/BOCES:</t>
  </si>
  <si>
    <t>Building Name:</t>
  </si>
  <si>
    <t>Date:</t>
  </si>
  <si>
    <t>1. Person completing this School Facility Report Card:</t>
  </si>
  <si>
    <t>2. Right-to-Know designee concerning this school building and School Facility Report Card:</t>
  </si>
  <si>
    <t>Name:</t>
  </si>
  <si>
    <t>Position:</t>
  </si>
  <si>
    <t>Fax:</t>
  </si>
  <si>
    <t>Telephone:</t>
  </si>
  <si>
    <t>City:</t>
  </si>
  <si>
    <t>Zip:</t>
  </si>
  <si>
    <t>3.a. Original Construction Date (year):</t>
  </si>
  <si>
    <t xml:space="preserve">4. Grade levels currently housed in this building: </t>
  </si>
  <si>
    <t>Current enrollment:</t>
  </si>
  <si>
    <t>Basement? (Yes/No):</t>
  </si>
  <si>
    <t>7. Date current 5-year building condition survey conducted:</t>
  </si>
  <si>
    <t>8. Date current year annual visual inspection conducted:</t>
  </si>
  <si>
    <t>Section I: School Building General Information</t>
  </si>
  <si>
    <t>Section II: School Building Ratings</t>
  </si>
  <si>
    <t>Section III: Building Capital, Maintenance, and Operations Information</t>
  </si>
  <si>
    <t>NYSED Capital &amp; Maintenance Planning Reports Toolbox</t>
  </si>
  <si>
    <t>In the table below, list all capital projects anticipated over the next five years. In the last column, indicate the benefits of the capital projects for the CMP by describing how they will lower energy costs, decrease annual service-and-repair costs, or improve life/health/safety conditions.</t>
  </si>
  <si>
    <t>9. List any current unsatisfactory building systems that have not been corrected since the previous Building Condition Survey. (Add additional sheets as necessary)</t>
  </si>
  <si>
    <t>10. Estimated remaining useful life of school building and systems can be viewed on the Building Condition Survey? (Yes/No)</t>
  </si>
  <si>
    <t>11. The need for routine maintenance, repairs, rehabilitation, reconstruction, and construction can be viewed on the Capital Facilities Plan? (Yes/No)</t>
  </si>
  <si>
    <t>GENERAL INFORMATION</t>
  </si>
  <si>
    <t>State:</t>
  </si>
  <si>
    <t>Suggested Maint Interval (# per year)</t>
  </si>
  <si>
    <t>INTRODUCTION</t>
  </si>
  <si>
    <t>FACILITIES INVENTORY</t>
  </si>
  <si>
    <t>Other</t>
  </si>
  <si>
    <t>Element</t>
  </si>
  <si>
    <r>
      <t>Example:</t>
    </r>
    <r>
      <rPr>
        <sz val="16"/>
        <rFont val="Times New Roman"/>
        <family val="1"/>
      </rPr>
      <t xml:space="preserve"> New Boiler Controls</t>
    </r>
  </si>
  <si>
    <t>INSTRUCTIONS</t>
  </si>
  <si>
    <t>PREVENTIVE MAINTENANCE PLAN</t>
  </si>
  <si>
    <t>INDOOR ENVIRONMENTAL QUALITY</t>
  </si>
  <si>
    <t>INTEGRATED PEST MANAGEMENT</t>
  </si>
  <si>
    <t>Example School 5</t>
  </si>
  <si>
    <t>Example School 6</t>
  </si>
  <si>
    <t>Comprehensive Maintenance Plan (CMP)</t>
  </si>
  <si>
    <t>1977, 1992</t>
  </si>
  <si>
    <t>CHW Pumps</t>
  </si>
  <si>
    <t>Boiler water treatment</t>
  </si>
  <si>
    <t>Deaerator tank</t>
  </si>
  <si>
    <t>Air compressors</t>
  </si>
  <si>
    <t xml:space="preserve"> 2-4</t>
  </si>
  <si>
    <t xml:space="preserve"> 1-4</t>
  </si>
  <si>
    <t> Control sensors</t>
  </si>
  <si>
    <t>Fire dampers</t>
  </si>
  <si>
    <t>Steam traps</t>
  </si>
  <si>
    <t>Chillers: oil levels and operation</t>
  </si>
  <si>
    <t>Chillers: other</t>
  </si>
  <si>
    <t>Frequency/Year</t>
  </si>
  <si>
    <t>SED # (if applicable)</t>
  </si>
  <si>
    <t>Project Benefits</t>
  </si>
  <si>
    <t>Lower energy costs, reduced service contract, and defer planned replacement (est repl cost $250K) by 5-8 years.</t>
  </si>
  <si>
    <t>12. Estimated energy costs for current school year by type:</t>
  </si>
  <si>
    <t>Electricity:</t>
  </si>
  <si>
    <t>Gas:</t>
  </si>
  <si>
    <t>Fuel Oil:</t>
  </si>
  <si>
    <t>Other:</t>
  </si>
  <si>
    <t>Total estimated energy costs:</t>
  </si>
  <si>
    <t>(For Producing Comprehensive Maintenance Plans, Five-Year Capital Facilities Plans &amp; Facility Report Cards)</t>
  </si>
  <si>
    <t>101 Main Street</t>
  </si>
  <si>
    <t>Health/Safety</t>
  </si>
  <si>
    <t>Description</t>
  </si>
  <si>
    <t>Following are available resources for applying recognized best practices in your schools:</t>
  </si>
  <si>
    <t>Fire Protection/ Suppression Systems</t>
  </si>
  <si>
    <t>School: ________________________________</t>
  </si>
  <si>
    <t>Date Updated: ____________________________</t>
  </si>
  <si>
    <t>Footings</t>
  </si>
  <si>
    <t> Facility Name</t>
  </si>
  <si>
    <t>Annual Benefits</t>
  </si>
  <si>
    <t>Year</t>
  </si>
  <si>
    <t>New RTUs</t>
  </si>
  <si>
    <t>New Windows</t>
  </si>
  <si>
    <t>Project Description</t>
  </si>
  <si>
    <t>Submitted/Revised</t>
  </si>
  <si>
    <t>Building Inventory Form</t>
  </si>
  <si>
    <t>District-Wide Analysis and Prioritization</t>
  </si>
  <si>
    <t>Following are the people who prepared this plan and the resources used:</t>
  </si>
  <si>
    <t>Please use the following space to list the people who prepared this plan and the resources used:</t>
  </si>
  <si>
    <t>People and resources here.</t>
  </si>
  <si>
    <t>Following is a narrative of the general conditions of each facility:</t>
  </si>
  <si>
    <t>This tab is used to print parts of the 5-Year Capital Facilities Plan. You do not need to enter any data here. You can preview or print this tab, however, if you want to see how this material will look in the final Capital Plan Report.</t>
  </si>
  <si>
    <t>Instructions: If you want to view or print capital data for a single school, click the dropdown button to fill in data for one school. You do not need to enter any data on this form because it is brought in from other tabs.</t>
  </si>
  <si>
    <t>Facility Estimated Expenses</t>
  </si>
  <si>
    <t>General Conditions and Goals</t>
  </si>
  <si>
    <t>Section IV: Health and Safety</t>
  </si>
  <si>
    <t>13. Description of Health and Safety Committee activities:</t>
  </si>
  <si>
    <t>a. Does the district have a health and safety committee?</t>
  </si>
  <si>
    <t>b. Does the Health and Safety Committee have a chairperson?</t>
  </si>
  <si>
    <t>c. Phone number of Health and Safety Committee Chairperson:</t>
  </si>
  <si>
    <t>d. Basic Health and Safety Committee membership:</t>
  </si>
  <si>
    <t xml:space="preserve">  - District Officials</t>
  </si>
  <si>
    <t xml:space="preserve">  - Staff</t>
  </si>
  <si>
    <t xml:space="preserve">  - Bargaining Units</t>
  </si>
  <si>
    <t xml:space="preserve">  - Parents</t>
  </si>
  <si>
    <t xml:space="preserve">Name: </t>
  </si>
  <si>
    <t>Email:</t>
  </si>
  <si>
    <t>e. Health and Safety Committee membership expanded during construction to include district officials, staff, bargaining units, parents and:</t>
  </si>
  <si>
    <t xml:space="preserve">  - Project Architect</t>
  </si>
  <si>
    <t xml:space="preserve">  - Construction Manager</t>
  </si>
  <si>
    <t xml:space="preserve">  - Contractors</t>
  </si>
  <si>
    <t>f. Frequency of Health and Safety Committee meetings (check one):</t>
  </si>
  <si>
    <t>Section V: Environmental Awareness</t>
  </si>
  <si>
    <t>14. Lead testing:</t>
  </si>
  <si>
    <t>a. Has this building been tested for the presence of lead: paints, plumbing, etc.?</t>
  </si>
  <si>
    <t>b. Based on the testing results, are there elements in this building that would require construction or maintenance projects to be conducted in accordance with the US Department of Housing and Urban Development Guidelines for the Evaluation and Control of Lead Based Paint Hazards in Housing?</t>
  </si>
  <si>
    <t>c. If yes, has this type of work been done in accordance with the Guidelines?</t>
  </si>
  <si>
    <t>a. Does this building contain known or assumed asbestos containing building materials? (ACBM)</t>
  </si>
  <si>
    <t>b. If yes, has an original AHERA management plan been developed for this building? (The AHERA Management Plan for this building may be viewed at the main office during normal business hours).</t>
  </si>
  <si>
    <t>c. When was the AHERA management plan last updated?</t>
  </si>
  <si>
    <t>16.  Radon testing:</t>
  </si>
  <si>
    <t>17.  Integrated Pest Management Program:</t>
  </si>
  <si>
    <t>18.  Status of measures taken to assure acceptable indoor air quality:</t>
  </si>
  <si>
    <t>If yes, describe:</t>
  </si>
  <si>
    <t>i.   Buildings are inspected for roof leaks, growth of mold, evidence of rodent infiltration, and other potential problems to acceptable IAQ.</t>
  </si>
  <si>
    <t>Five-Year Capital Facilities Plan</t>
  </si>
  <si>
    <t>Table of Contents</t>
  </si>
  <si>
    <t>Executive Summary</t>
  </si>
  <si>
    <t>Item</t>
  </si>
  <si>
    <t>Page</t>
  </si>
  <si>
    <t>Building Inventories</t>
  </si>
  <si>
    <t>Ownership:</t>
  </si>
  <si>
    <t>Building Age:</t>
  </si>
  <si>
    <t>Construction Year</t>
  </si>
  <si>
    <t>Square Footage</t>
  </si>
  <si>
    <t>Addition #1</t>
  </si>
  <si>
    <t>Addition #2</t>
  </si>
  <si>
    <t>Addition #3</t>
  </si>
  <si>
    <t>Addition #4</t>
  </si>
  <si>
    <r>
      <t>Is this facility seeking to comply with a whole building sustainable guideline, such as the U.S. Green Building Council's LEED</t>
    </r>
    <r>
      <rPr>
        <vertAlign val="superscript"/>
        <sz val="10"/>
        <rFont val="Arial"/>
        <family val="2"/>
      </rPr>
      <t>®</t>
    </r>
    <r>
      <rPr>
        <sz val="10"/>
        <rFont val="Times New Roman"/>
        <family val="1"/>
      </rPr>
      <t xml:space="preserve"> for Existing Buildings?</t>
    </r>
  </si>
  <si>
    <t>j.  Is this facility seeking to comply with a whole building sustainable guideline, such as the U.S. Green Building Council's LEED® for Existing Buildings?</t>
  </si>
  <si>
    <t>What level (dB) of maximum background accoustic settings has been set for classrooms?</t>
  </si>
  <si>
    <t>Addition #5</t>
  </si>
  <si>
    <t>Addition #6</t>
  </si>
  <si>
    <t>Addition #7</t>
  </si>
  <si>
    <t>Addition #8</t>
  </si>
  <si>
    <t>Addition #9</t>
  </si>
  <si>
    <t>Addition #10</t>
  </si>
  <si>
    <t>Bed Codes Number:</t>
  </si>
  <si>
    <t xml:space="preserve">Address: </t>
  </si>
  <si>
    <t>Use:</t>
  </si>
  <si>
    <t>Total square footage:</t>
  </si>
  <si>
    <t>Rated Capacity:</t>
  </si>
  <si>
    <t>Building Condition Survey Rating:</t>
  </si>
  <si>
    <t>Original</t>
  </si>
  <si>
    <t xml:space="preserve">Heating System Energy Source:  </t>
  </si>
  <si>
    <t>Excellent</t>
  </si>
  <si>
    <t>Energy Consumption:</t>
  </si>
  <si>
    <t>Probable Useful Life of Building:</t>
  </si>
  <si>
    <t>Estimated Replacement Value:</t>
  </si>
  <si>
    <t>Addition</t>
  </si>
  <si>
    <t>Priority</t>
  </si>
  <si>
    <t>999-999-9999</t>
  </si>
  <si>
    <t>888-888-8888</t>
  </si>
  <si>
    <t>test@imagine.com</t>
  </si>
  <si>
    <t>9 Chain Road</t>
  </si>
  <si>
    <t>Albany</t>
  </si>
  <si>
    <t>K-6</t>
  </si>
  <si>
    <t>6-8</t>
  </si>
  <si>
    <t>Yes/No</t>
  </si>
  <si>
    <t>4)      Have facilities operations been reviewed with respect to impact on outside air intakes (i.e., vehicle emissions, waste storage, mowing, etc.)?</t>
  </si>
  <si>
    <t>List prioritized health and safety improvements for this facility as indicated in the five year plan:</t>
  </si>
  <si>
    <t xml:space="preserve">O&amp;M Specification Language </t>
  </si>
  <si>
    <t>This sample language can be used as part of a bid specification to help guide contractors in providing adequate documentation and training that will lead to better O&amp;M in your schools.</t>
  </si>
  <si>
    <r>
      <t>Maintenance Manuals:</t>
    </r>
    <r>
      <rPr>
        <sz val="10"/>
        <rFont val="Arial"/>
        <family val="0"/>
      </rPr>
      <t xml:space="preserve">  Organize operation and maintenance data into suitable sets of manageable size.  Bind properly indexed data in individual, heavy-duty, 3-ring, vinyl-covered binders, with pocket folders for folded sheet information.  Mark appropriate identification on front and spine of each binder.  Include the following types of information:</t>
    </r>
  </si>
  <si>
    <r>
      <t xml:space="preserve">Operation and Maintenance Instructions: </t>
    </r>
    <r>
      <rPr>
        <sz val="10"/>
        <rFont val="Arial"/>
        <family val="0"/>
      </rPr>
      <t xml:space="preserve"> Arrange for each Installer of equipment that requires regular maintenance to meet with the Owner's personnel to provide instruction in proper operation and maintenance of the installed equipment.  Provide instruction by manufacturer's representatives if installers are not experienced in operation and maintenance procedures.  Include a detailed review of the following items:</t>
    </r>
  </si>
  <si>
    <t>PM intervals</t>
  </si>
  <si>
    <r>
      <t>Training:</t>
    </r>
    <r>
      <rPr>
        <sz val="10"/>
        <rFont val="Arial"/>
        <family val="0"/>
      </rPr>
      <t xml:space="preserve"> As part of instruction for operating equipment, demonstrate the following procedures:</t>
    </r>
  </si>
  <si>
    <t>Replacement schedules for filters, seals, lubricants, etc.</t>
  </si>
  <si>
    <t>Periodic PM procedures.</t>
  </si>
  <si>
    <t>Equipment Inventory</t>
  </si>
  <si>
    <t>PM Checklist and Log</t>
  </si>
  <si>
    <t>Has the district reviewed the geological potential for the presence of radon from the New York State Dept. of Health Radon Measurement Database?</t>
  </si>
  <si>
    <t>Best Practices Guides and Resources</t>
  </si>
  <si>
    <t>Description of Work to be Performed:</t>
  </si>
  <si>
    <t>Date Issued:</t>
  </si>
  <si>
    <t>Remarks:</t>
  </si>
  <si>
    <t>6.</t>
  </si>
  <si>
    <t>7.</t>
  </si>
  <si>
    <t>8.</t>
  </si>
  <si>
    <t>9.</t>
  </si>
  <si>
    <t>10.</t>
  </si>
  <si>
    <t>Date Completed:</t>
  </si>
  <si>
    <t>PM Code #:</t>
  </si>
  <si>
    <t>Time to Allow for Perform PM Work:</t>
  </si>
  <si>
    <t>11.</t>
  </si>
  <si>
    <t>12.</t>
  </si>
  <si>
    <t>Hour (s)</t>
  </si>
  <si>
    <t>Enrollment</t>
  </si>
  <si>
    <t>Capacity</t>
  </si>
  <si>
    <t>Grades</t>
  </si>
  <si>
    <t>a.       Has the district reviewed the geological potential for the presence of radon from the NYSDOH Radon Measurement Database?</t>
  </si>
  <si>
    <t>b.      Did the geological potential indicate testing this facility was necessary?</t>
  </si>
  <si>
    <t>c.       If yes, did the highest test in this building exceed 4pCi/L?</t>
  </si>
  <si>
    <t>b.      Does this school have a person designated to oversee the pest management program?</t>
  </si>
  <si>
    <t>c.       Has this school established a list of persons to notify at least 48 hours prior to the application of pesticides?</t>
  </si>
  <si>
    <t>d.      Have pesticide application summary reports been provided to all parents and staff pursuant to CR 155.24?</t>
  </si>
  <si>
    <t>b.      Does this school have a procedure in place for reporting indoor air quality concerns?</t>
  </si>
  <si>
    <t>c.       Is ventilation with outdoor air available in all occupied spaces?</t>
  </si>
  <si>
    <t>1.      Is all ventilation and exhaust equipment operational?</t>
  </si>
  <si>
    <t>2.      Are all outdoor air intakes unobstructed and clear of foreign objects?</t>
  </si>
  <si>
    <t>3.      Are all outside air damper controls in place and operational?</t>
  </si>
  <si>
    <t>4.      Have facilities operations been reviewed with respect to impact on outside air intakes (i.e., vehicle emissions, waste storage, mowing, etc.)?</t>
  </si>
  <si>
    <t>d.      Are there any unresolved complaints regarding indoor air at this facility?</t>
  </si>
  <si>
    <t>e.       Maintenance:  Heating, ventilation, and air conditioning equipment are cleaned and maintained in accordance with manufacturer’s instructions (i.e., filter changes, coils cleaned, etc.)</t>
  </si>
  <si>
    <t>f.        Has the interior of ductwork (air passageways) been inspected for cleanliness?</t>
  </si>
  <si>
    <t>g.       Have exterior ductwork and rooftop air handling units been inspected for leaks?</t>
  </si>
  <si>
    <t>Justification</t>
  </si>
  <si>
    <t>Stop erosion at Ballfield 1.</t>
  </si>
  <si>
    <t>Can upgrades to school building systems be viewed on Building Condition Survey?</t>
  </si>
  <si>
    <t>Can the number of different types of program spaces currently in this school building be viewed on the Building Condition Survey?</t>
  </si>
  <si>
    <t>Date current 5-year building condition survey conducted:</t>
  </si>
  <si>
    <t>Overall school building safety rating from Building Condition Survey as certified by the Board of Education:</t>
  </si>
  <si>
    <t xml:space="preserve">Overall condition: </t>
  </si>
  <si>
    <t>BEDS Code</t>
  </si>
  <si>
    <t>30 Day Temp</t>
  </si>
  <si>
    <t>Satisfactory</t>
  </si>
  <si>
    <t>Preventive Maintenance Work Order Sheet</t>
  </si>
  <si>
    <t>School:</t>
  </si>
  <si>
    <t>Performed By:</t>
  </si>
  <si>
    <t>Equipment to be Worked on:</t>
  </si>
  <si>
    <t>Type of PM to be Performed:</t>
  </si>
  <si>
    <t>Monthly</t>
  </si>
  <si>
    <t>Quarterly</t>
  </si>
  <si>
    <t>Semi-Annual</t>
  </si>
  <si>
    <t>Tools Required:</t>
  </si>
  <si>
    <t>1.</t>
  </si>
  <si>
    <t>2.</t>
  </si>
  <si>
    <t>3.</t>
  </si>
  <si>
    <t>4.</t>
  </si>
  <si>
    <t>5.</t>
  </si>
  <si>
    <t>Additional Follow-up Activities Needed:</t>
  </si>
  <si>
    <t>A.</t>
  </si>
  <si>
    <t>B.</t>
  </si>
  <si>
    <t>Emergency instructions.</t>
  </si>
  <si>
    <t>Spare parts list.</t>
  </si>
  <si>
    <t>Copies of warranties.</t>
  </si>
  <si>
    <t>Wiring diagrams.</t>
  </si>
  <si>
    <t>Inspection procedures.</t>
  </si>
  <si>
    <t>Shop Drawings and Product Data.</t>
  </si>
  <si>
    <t>C.</t>
  </si>
  <si>
    <t>Maintenance manuals.</t>
  </si>
  <si>
    <t>Record documents.</t>
  </si>
  <si>
    <t>Spare parts and materials.</t>
  </si>
  <si>
    <t>Tools.</t>
  </si>
  <si>
    <t>Lubricants.</t>
  </si>
  <si>
    <t>Fuels.</t>
  </si>
  <si>
    <t>Identification systems.</t>
  </si>
  <si>
    <t>Control sequences.</t>
  </si>
  <si>
    <t>Hazards.</t>
  </si>
  <si>
    <t>Cleaning.</t>
  </si>
  <si>
    <t>Warranties and bonds.</t>
  </si>
  <si>
    <t>Maintenance agreements and similar continuing commitments.</t>
  </si>
  <si>
    <t>Startup.</t>
  </si>
  <si>
    <t>Shutdown.</t>
  </si>
  <si>
    <t>Emergency operations.</t>
  </si>
  <si>
    <t>Noise and vibration adjustments.</t>
  </si>
  <si>
    <t>Safety procedures.</t>
  </si>
  <si>
    <t>Economy and efficiency adjustments.</t>
  </si>
  <si>
    <t>Effective energy utilization.</t>
  </si>
  <si>
    <t>6. Number of different types of program spaces currently in this school building can be viewed on the Building Condition Survey?</t>
  </si>
  <si>
    <t>Example School 4</t>
  </si>
  <si>
    <r>
      <t xml:space="preserve">     ► </t>
    </r>
    <r>
      <rPr>
        <sz val="18"/>
        <rFont val="Times New Roman"/>
        <family val="1"/>
      </rPr>
      <t>Help ensure that all school buildings in New York State are maintained in a state of good repair, combing data from the CMP and Report Cards.</t>
    </r>
  </si>
  <si>
    <r>
      <t xml:space="preserve">     ► </t>
    </r>
    <r>
      <rPr>
        <sz val="18"/>
        <rFont val="Times New Roman"/>
        <family val="1"/>
      </rPr>
      <t>Help Superintendents of Buildings and Grounds (SBGs) manage operating costs (energy, annual maintenance, and repairs) with effective maintenance.</t>
    </r>
  </si>
  <si>
    <r>
      <t xml:space="preserve">     ► </t>
    </r>
    <r>
      <rPr>
        <sz val="18"/>
        <rFont val="Times New Roman"/>
        <family val="1"/>
      </rPr>
      <t>Help justify capital expenses that reduce energy or maintenance costs.</t>
    </r>
  </si>
  <si>
    <r>
      <t xml:space="preserve">     ► </t>
    </r>
    <r>
      <rPr>
        <sz val="18"/>
        <rFont val="Times New Roman"/>
        <family val="1"/>
      </rPr>
      <t>Focus preventive maintenance approaches to improve overall maintenance.</t>
    </r>
  </si>
  <si>
    <r>
      <t xml:space="preserve">     ► </t>
    </r>
    <r>
      <rPr>
        <sz val="18"/>
        <rFont val="Times New Roman"/>
        <family val="1"/>
      </rPr>
      <t xml:space="preserve">Document capital expenses above and beyond annual costs (for service contracts, supplies, and reoccurring costs) that will be included in the </t>
    </r>
    <r>
      <rPr>
        <i/>
        <sz val="18"/>
        <rFont val="Times New Roman"/>
        <family val="1"/>
      </rPr>
      <t>Five-Year Capital Facilities Plans</t>
    </r>
    <r>
      <rPr>
        <sz val="18"/>
        <rFont val="Times New Roman"/>
        <family val="1"/>
      </rPr>
      <t>. By showing the benefits of these capital expenses in reducing maintenance and energy costs, it will help justify each year's capital costs.</t>
    </r>
  </si>
  <si>
    <r>
      <t xml:space="preserve">Use this table to provide information for your District’s </t>
    </r>
    <r>
      <rPr>
        <b/>
        <i/>
        <sz val="14"/>
        <rFont val="Times New Roman"/>
        <family val="1"/>
      </rPr>
      <t>School Facility Report Cards and the CMP</t>
    </r>
    <r>
      <rPr>
        <b/>
        <sz val="14"/>
        <rFont val="Times New Roman"/>
        <family val="1"/>
      </rPr>
      <t>.  Complete for each building in the District, and both a District-summary table and individual Report Card sections will be produced.</t>
    </r>
  </si>
  <si>
    <r>
      <t>Does this building use the US Environmental Protection Agency’s</t>
    </r>
    <r>
      <rPr>
        <i/>
        <sz val="10"/>
        <rFont val="Times New Roman"/>
        <family val="1"/>
      </rPr>
      <t xml:space="preserve"> Indoor Air Quality Tools for Schools Action Kit?</t>
    </r>
  </si>
  <si>
    <t>TOTAL</t>
  </si>
  <si>
    <t>MAJOR PROJECTS DURING LAST YEAR</t>
  </si>
  <si>
    <t>PLANNED CAPITAL PROJECTS</t>
  </si>
  <si>
    <t>Are the heating, ventilation, and air conditioning equipment cleaned and maintained in accordance with manufacturer’s instructions (e.g., filter changes, coils cleaned, etc.)?</t>
  </si>
  <si>
    <t>Plan Year:</t>
  </si>
  <si>
    <t>d.      If yes, describe mitigation activities:</t>
  </si>
  <si>
    <t>Example</t>
  </si>
  <si>
    <t>&lt;&lt; Select to change school</t>
  </si>
  <si>
    <t>Good</t>
  </si>
  <si>
    <t>Description of Health and Safety Committee activities:</t>
  </si>
  <si>
    <t>Environmental Awareness</t>
  </si>
  <si>
    <t>HEALTH &amp; SAFETY</t>
  </si>
  <si>
    <t>ENVIRONMENTAL AWARENESS</t>
  </si>
  <si>
    <t xml:space="preserve">  - Name</t>
  </si>
  <si>
    <t xml:space="preserve">  - Phone Number</t>
  </si>
  <si>
    <t xml:space="preserve">  - Email</t>
  </si>
  <si>
    <t>Mitigation activities described here.</t>
  </si>
  <si>
    <t>John Milton</t>
  </si>
  <si>
    <t>milty@school.com</t>
  </si>
  <si>
    <t>3-5 Times / School Year</t>
  </si>
  <si>
    <t>If yes, describe for each building:</t>
  </si>
  <si>
    <t>IEQ description here.</t>
  </si>
  <si>
    <t>For each building, list any current unsatisfactory building systems that have not been corrected since the previous Building Condition Survey:</t>
  </si>
  <si>
    <t>Can the need for routine maintenance, repairs, rehabilitation, reconstruction, and construction be viewed on the Capital Facilities Plan?</t>
  </si>
  <si>
    <t>Can estimated remaining useful life of school building and systems be viewed on the Building Condition Survey?</t>
  </si>
  <si>
    <t>School Name</t>
  </si>
  <si>
    <t>School Facility Report Card</t>
  </si>
  <si>
    <t>Original Construction Square Footage:</t>
  </si>
  <si>
    <t>Addition #1 Construction Year:</t>
  </si>
  <si>
    <t>Addition #1 Square Footage:</t>
  </si>
  <si>
    <t>Addition #2 Construction Year:</t>
  </si>
  <si>
    <t>Addition #2 Square Footage:</t>
  </si>
  <si>
    <t>Addition #3 Construction Year:</t>
  </si>
  <si>
    <t>Addition #3 Square Footage:</t>
  </si>
  <si>
    <t>Addition #4 Construction Year:</t>
  </si>
  <si>
    <t>Addition #4 Square Footage:</t>
  </si>
  <si>
    <t>Addition #5 Construction Year:</t>
  </si>
  <si>
    <t>Addition #6 Square Footage:</t>
  </si>
  <si>
    <t>Addition #7 Construction Year:</t>
  </si>
  <si>
    <t>Addition #7 Square Footage:</t>
  </si>
  <si>
    <t>Addition #8 Construction Year:</t>
  </si>
  <si>
    <t>Addition #8 Square Footage:</t>
  </si>
  <si>
    <t>Addition #9 Construction Year:</t>
  </si>
  <si>
    <t>Addition #9 Square Footage:</t>
  </si>
  <si>
    <t>Addition #10 Construction Year:</t>
  </si>
  <si>
    <t>Addition #10 Square Footage:</t>
  </si>
  <si>
    <t>Addition #5 Square Footage:</t>
  </si>
  <si>
    <t>Addition #6 Construction Year:</t>
  </si>
  <si>
    <t>Superintendent of Buildings and Grounds</t>
  </si>
  <si>
    <t>SED Number</t>
  </si>
  <si>
    <t>Construction Type</t>
  </si>
  <si>
    <t>Project Type</t>
  </si>
  <si>
    <t>Funding Source</t>
  </si>
  <si>
    <t>Facility Name</t>
  </si>
  <si>
    <t>Narrative</t>
  </si>
  <si>
    <t>Estimated Expenses</t>
  </si>
  <si>
    <t>Year 1</t>
  </si>
  <si>
    <t>Year Total</t>
  </si>
  <si>
    <t>Year 2</t>
  </si>
  <si>
    <t>Year 3</t>
  </si>
  <si>
    <t>Year 4</t>
  </si>
  <si>
    <t>Year 5</t>
  </si>
  <si>
    <t>District Total</t>
  </si>
  <si>
    <t>District:</t>
  </si>
  <si>
    <t>Facility Name:</t>
  </si>
  <si>
    <t>Item Description</t>
  </si>
  <si>
    <t>Ownership Type:</t>
  </si>
  <si>
    <t>Primary Heat Source:</t>
  </si>
  <si>
    <t>Owned</t>
  </si>
  <si>
    <t>Operated</t>
  </si>
  <si>
    <t>Natural Gas</t>
  </si>
  <si>
    <t>Oil</t>
  </si>
  <si>
    <t>kWh (electricity)</t>
  </si>
  <si>
    <t>therms (natural gas)</t>
  </si>
  <si>
    <t>gallons (fuel oil)</t>
  </si>
  <si>
    <t>units (other)</t>
  </si>
  <si>
    <t>(per year)</t>
  </si>
  <si>
    <t>New Construction</t>
  </si>
  <si>
    <t>Major System</t>
  </si>
  <si>
    <t>Cost</t>
  </si>
  <si>
    <t>Facility Total</t>
  </si>
  <si>
    <t>SED #</t>
  </si>
  <si>
    <t>District Analysis and Prioritization</t>
  </si>
  <si>
    <t>Alteration</t>
  </si>
  <si>
    <t>Energy</t>
  </si>
  <si>
    <t>Bond</t>
  </si>
  <si>
    <t>Capital</t>
  </si>
  <si>
    <t>h.       Operations and maintenance program:</t>
  </si>
  <si>
    <t>1.      Does the District have a policy encouraging the use of environmentally friendly products?</t>
  </si>
  <si>
    <t xml:space="preserve">You can use the following Equipment Inventory to help start your PM system. This page helps you keep track of all your equipment and matches the equipment on the following PM Log page. You can expand the table as needed by adding rows.  BE SURE TO COPY THE TAB AS NEEDED FOR EACH SCHOOL. </t>
  </si>
  <si>
    <t>2.      Products entering a school building are reviewed with the intent of reducing or eliminating hazardous chemicals, including volatile organic compounds (VOCs), semi-volatile organic compounds, etc. (cleaning supplies, repair and maintenance supplies, materials, etc.).</t>
  </si>
  <si>
    <t>&lt;&lt; select to change school</t>
  </si>
  <si>
    <t>3.      Review performed to ensure hazardous chemicals used as part of instructional program are used and stored properly.</t>
  </si>
  <si>
    <t xml:space="preserve">          Overall school building safety rating from Building Condition Survey as certified by the Board of Education:</t>
  </si>
  <si>
    <t xml:space="preserve">          Overall condition: </t>
  </si>
  <si>
    <t>5. Upgrades to school building systems can be viewed on the Building Condition Survey?</t>
  </si>
  <si>
    <t>Annual</t>
  </si>
  <si>
    <t>Expiration Date:</t>
  </si>
  <si>
    <t>School Building Address:</t>
  </si>
  <si>
    <t>Certificate of Occupancy Status:</t>
  </si>
  <si>
    <t>Location where certificate of occupancy is posted:</t>
  </si>
  <si>
    <t>E-mail:</t>
  </si>
  <si>
    <t>3.b. Present size of school building (SF):</t>
  </si>
  <si>
    <r>
      <t>TOTAL</t>
    </r>
    <r>
      <rPr>
        <sz val="10"/>
        <rFont val="Times New Roman"/>
        <family val="1"/>
      </rPr>
      <t xml:space="preserve"> </t>
    </r>
    <r>
      <rPr>
        <b/>
        <sz val="10"/>
        <rFont val="Times New Roman"/>
        <family val="1"/>
      </rPr>
      <t>Estimated Cost</t>
    </r>
  </si>
  <si>
    <r>
      <t xml:space="preserve">a.       Does this school utilize the </t>
    </r>
    <r>
      <rPr>
        <i/>
        <sz val="10"/>
        <rFont val="Times New Roman"/>
        <family val="1"/>
      </rPr>
      <t>EPA Indoor Air Quality Tools for Schools Action Kit?</t>
    </r>
  </si>
  <si>
    <t>a.      Does this school have an integrated pest management program?</t>
  </si>
  <si>
    <t>ENERGY BENCHMARKING</t>
  </si>
  <si>
    <t>Approach Used in this District</t>
  </si>
  <si>
    <t>1)      Is all ventilation and exhaust equipment operational?</t>
  </si>
  <si>
    <t>2)      Are all outdoor air intakes unobstructed and clear of foreign objects?</t>
  </si>
  <si>
    <t>3)      Are all outside air damper controls in place and operational?</t>
  </si>
  <si>
    <t xml:space="preserve">Status of measures taken to optimize energy use: </t>
  </si>
  <si>
    <t>SCHOOL/FACILITY:</t>
  </si>
  <si>
    <t>Name of School/Facility</t>
  </si>
  <si>
    <t>DISTRICT LEVEL BUDGET SUMMARY</t>
  </si>
  <si>
    <t>BOCES:</t>
  </si>
  <si>
    <t xml:space="preserve">Person Preparing this Plan: </t>
  </si>
  <si>
    <t>Address:</t>
  </si>
  <si>
    <t xml:space="preserve">Telephone: </t>
  </si>
  <si>
    <t xml:space="preserve">Fax: </t>
  </si>
  <si>
    <t xml:space="preserve">E-mail: </t>
  </si>
  <si>
    <t xml:space="preserve">Number of Schools in District: </t>
  </si>
  <si>
    <t xml:space="preserve">Number of Buildings in District: </t>
  </si>
  <si>
    <t>School District:</t>
  </si>
  <si>
    <t>To help with unplanned maintenance and repairs, do you have a work-order system in place?</t>
  </si>
  <si>
    <t xml:space="preserve">If yes, approximately how many work orders were completed last year? </t>
  </si>
  <si>
    <t>Service Contracts</t>
  </si>
  <si>
    <t>Indicate all systems that have preventive maintenance (PM) or service and repairs performed under service contracts with outside contractors.</t>
  </si>
  <si>
    <t xml:space="preserve">Heating </t>
  </si>
  <si>
    <t>Computer/PA</t>
  </si>
  <si>
    <t>Air Handling</t>
  </si>
  <si>
    <t>Roof</t>
  </si>
  <si>
    <t xml:space="preserve">Cooling </t>
  </si>
  <si>
    <t>Backup Power</t>
  </si>
  <si>
    <t>HVAC Controls</t>
  </si>
  <si>
    <t>Electrical Distribution</t>
  </si>
  <si>
    <t xml:space="preserve">Fire Protection/Suppression </t>
  </si>
  <si>
    <t xml:space="preserve">Plumbing </t>
  </si>
  <si>
    <t>Landscaping</t>
  </si>
  <si>
    <t xml:space="preserve">Other  </t>
  </si>
  <si>
    <t>Lighting</t>
  </si>
  <si>
    <t>Yes</t>
  </si>
  <si>
    <t>Energy $mart Schools</t>
  </si>
  <si>
    <t>·        Lower overall maintenance costs versus correcting problems after they occur;</t>
  </si>
  <si>
    <t>·        Lower energy costs by maintaining systems in a more efficient operating condition;</t>
  </si>
  <si>
    <t>·        Lower replacement costs through longer equipment life;</t>
  </si>
  <si>
    <t>·        Improve indoor environment; and</t>
  </si>
  <si>
    <t xml:space="preserve">Instructions: Click on the yellow highlighted area, then use the drop-down menu to select the building name.  The form will fill itself out automatically. </t>
  </si>
  <si>
    <t>1234 Willow Road</t>
  </si>
  <si>
    <t>Does this facility regularly measure and track relative humidity levels?</t>
  </si>
  <si>
    <t>This template can be used to help you customize a different PM work order for each PM activity listed on the PM Checklist and Log. Under the "Description of Work to be Performed," you can list the PM steps necessary for the specific PM interval for that specific equipment.  You can save a copy of this form and edit as needed for each piece of equipment for which you perform PM services.</t>
  </si>
  <si>
    <t>Has the District compared costs of these contracts with in-house costs to ascertain whether the service contracts are cost-effective?</t>
  </si>
  <si>
    <t>Summary of Overall Conditions</t>
  </si>
  <si>
    <t>Work Order Systems</t>
  </si>
  <si>
    <t>Estimated Costs to Restore Buildings to a State of Good Repair</t>
  </si>
  <si>
    <t>Cost Estimate</t>
  </si>
  <si>
    <t>Site Elements</t>
  </si>
  <si>
    <t>Roofing</t>
  </si>
  <si>
    <t>Envelope Elements</t>
  </si>
  <si>
    <t>Structural Interior</t>
  </si>
  <si>
    <t>Elements/Finishes</t>
  </si>
  <si>
    <t>Electrical</t>
  </si>
  <si>
    <t>Plumbing</t>
  </si>
  <si>
    <t>HVAC</t>
  </si>
  <si>
    <t>Special Construction</t>
  </si>
  <si>
    <t>Emergency Systems (fire alarm, sprinklers, public address, etc.)</t>
  </si>
  <si>
    <r>
      <t>TOTAL</t>
    </r>
    <r>
      <rPr>
        <sz val="12"/>
        <rFont val="Times New Roman"/>
        <family val="1"/>
      </rPr>
      <t xml:space="preserve"> </t>
    </r>
    <r>
      <rPr>
        <b/>
        <sz val="12"/>
        <rFont val="Times New Roman"/>
        <family val="1"/>
      </rPr>
      <t>Estimated Cost</t>
    </r>
  </si>
  <si>
    <t>Estimated Annual Costs to Keep Buildings in a State of Good Repair</t>
  </si>
  <si>
    <t>Projected Budget for O&amp;M Costs</t>
  </si>
  <si>
    <t>Brief Project Description</t>
  </si>
  <si>
    <t>Project Dates</t>
  </si>
  <si>
    <t>SED #00-00-00-00-0-000</t>
  </si>
  <si>
    <t>5/5/03 to 9/5/03</t>
  </si>
  <si>
    <t>Costs</t>
  </si>
  <si>
    <t>Lessons Learned</t>
  </si>
  <si>
    <t>Checklist of Items Being Serviced Through PM</t>
  </si>
  <si>
    <t>Status of actions and policies taken to assure acceptable indoor environmental quality:</t>
  </si>
  <si>
    <t>No</t>
  </si>
  <si>
    <t xml:space="preserve">Status of measures to assure acceptable integrated pest management: </t>
  </si>
  <si>
    <t>In addition to being an input page, this page also serves as the cover page for the CMP.</t>
  </si>
  <si>
    <t>Use the following checklist and log to help keep track of your PM activities and to demonstrate the proper maintenance you perform in each building in your District. This will also help justify your expenses for PM and your capital expenses for equipment that has had proper maintenance over the years.  Check the appropriate box to indicate the month that each PM action was accomplished.  The table will expand as needed.  BE SURE TO COPY THE TAB AS NEEDED FOR EACH SCHOOL.</t>
  </si>
  <si>
    <t>PLEASE ENABLE MACROS FOR THIS TOOLBOX TO FUNCTION PROPERLY</t>
  </si>
  <si>
    <t>TO DO THIS, CLICK ON "TOOLS" IN THE MENU ABOVE, FIND THE OPTION "MACRO", DRAG YOUR CURSOR OVER IT, THEN CLICK "SECURITY"</t>
  </si>
  <si>
    <t>UNDER THE SECURITY LEVEL TAB, CLICK THE OPTION FOR "MEDIUM" LEVEL SECURITY, THEN CLOSE AND RELOAD THIS FILE</t>
  </si>
  <si>
    <t>IF YOU SEE THIS, YOU HAVE MACROS DISABLED OR RESTRICTED</t>
  </si>
  <si>
    <t>ATTENTION!</t>
  </si>
  <si>
    <t>Current Year</t>
  </si>
  <si>
    <t>Last Year</t>
  </si>
  <si>
    <t>Heating Systems</t>
  </si>
  <si>
    <t>Boilers</t>
  </si>
  <si>
    <t>Furnaces</t>
  </si>
  <si>
    <t>Condenser pumps</t>
  </si>
  <si>
    <t>Steam valves</t>
  </si>
  <si>
    <t>Fuel tanks &amp; distribution</t>
  </si>
  <si>
    <t>Heat exchangers</t>
  </si>
  <si>
    <t>Terminal/package units</t>
  </si>
  <si>
    <t>Fin tubes/radiators</t>
  </si>
  <si>
    <t>Dampers/draft control</t>
  </si>
  <si>
    <t>Ductwork</t>
  </si>
  <si>
    <t>Stacks</t>
  </si>
  <si>
    <t>Insulation</t>
  </si>
  <si>
    <t>Piping</t>
  </si>
  <si>
    <t>Valves</t>
  </si>
  <si>
    <t>Air Handling Systems</t>
  </si>
  <si>
    <t>Air handling units</t>
  </si>
  <si>
    <t>Unit ventilators</t>
  </si>
  <si>
    <t>Fans</t>
  </si>
  <si>
    <t>Filters</t>
  </si>
  <si>
    <t>Humidifiers</t>
  </si>
  <si>
    <t>Cooling Systems</t>
  </si>
  <si>
    <t>Condensing units</t>
  </si>
  <si>
    <t>Compressors</t>
  </si>
  <si>
    <t>Packaged A/C units</t>
  </si>
  <si>
    <t>Chillers</t>
  </si>
  <si>
    <t> Heat pumps</t>
  </si>
  <si>
    <t>Fire Protection/Suppression Systems</t>
  </si>
  <si>
    <t>Sprinkler piping</t>
  </si>
  <si>
    <t>Backflow preventers</t>
  </si>
  <si>
    <t>Sprinkler heads</t>
  </si>
  <si>
    <t>Fire extinguishers</t>
  </si>
  <si>
    <t>Fire hose system</t>
  </si>
  <si>
    <t>Standpipe connection</t>
  </si>
  <si>
    <t>Fire pumps</t>
  </si>
  <si>
    <t>Grease hood extinguisher</t>
  </si>
  <si>
    <t>Alarms and detectors</t>
  </si>
  <si>
    <t>Mechanical Controls</t>
  </si>
  <si>
    <t>Pneumatic valves/levers</t>
  </si>
  <si>
    <t>Pneumatic tubing</t>
  </si>
  <si>
    <t>Electronic controls</t>
  </si>
  <si>
    <t>Plumbing Systems</t>
  </si>
  <si>
    <t>Cold water piping</t>
  </si>
  <si>
    <t>Water heaters</t>
  </si>
  <si>
    <t>Hot water piping</t>
  </si>
  <si>
    <t>Circulation pumps</t>
  </si>
  <si>
    <t>Sump pumps</t>
  </si>
  <si>
    <t>Valves and traps</t>
  </si>
  <si>
    <t>Septic tanks</t>
  </si>
  <si>
    <t>Lighting Systems</t>
  </si>
  <si>
    <t>Fluorescent fixtures</t>
  </si>
  <si>
    <t>Incandescent fixtures</t>
  </si>
  <si>
    <t>HID fixtures</t>
  </si>
  <si>
    <t>Lighting panels</t>
  </si>
  <si>
    <t>Emergency lighting</t>
  </si>
  <si>
    <t>Exterior lighting</t>
  </si>
  <si>
    <t>Occupancy controls</t>
  </si>
  <si>
    <t>Daylight controls</t>
  </si>
  <si>
    <t>Other controls</t>
  </si>
  <si>
    <t>Signal Systems</t>
  </si>
  <si>
    <t>Computer data</t>
  </si>
  <si>
    <t>Public address</t>
  </si>
  <si>
    <t>Television</t>
  </si>
  <si>
    <t>Telephone</t>
  </si>
  <si>
    <t>Clock system</t>
  </si>
  <si>
    <t>Fire alarms</t>
  </si>
  <si>
    <t>Security alarm/devices</t>
  </si>
  <si>
    <t>Foundation and Substructure</t>
  </si>
  <si>
    <t>Footings  How?</t>
  </si>
  <si>
    <t>Foundation walls</t>
  </si>
  <si>
    <t>Slab/beams on grade</t>
  </si>
  <si>
    <t>Piling/Posts How?</t>
  </si>
  <si>
    <t>Waterproofing  How?</t>
  </si>
  <si>
    <t>Underdrains  How?</t>
  </si>
  <si>
    <t>Superstructure</t>
  </si>
  <si>
    <t>Columns</t>
  </si>
  <si>
    <t>Beams</t>
  </si>
  <si>
    <t>Floor structure</t>
  </si>
  <si>
    <t>Roof structure</t>
  </si>
  <si>
    <t>Monolithic bearing walls</t>
  </si>
  <si>
    <t>Stairs and railings</t>
  </si>
  <si>
    <t>Structural bracing</t>
  </si>
  <si>
    <t>Welds/connectors</t>
  </si>
  <si>
    <t>Roof Systems</t>
  </si>
  <si>
    <t>Paving and ballast  Paving?  On a roof?</t>
  </si>
  <si>
    <t>Curbs/supports</t>
  </si>
  <si>
    <t>Expansion/seismic joints</t>
  </si>
  <si>
    <t>Drains, gutters, etc.</t>
  </si>
  <si>
    <t>Drywells</t>
  </si>
  <si>
    <t>Flashing and trim</t>
  </si>
  <si>
    <t>Fasteners</t>
  </si>
  <si>
    <t>Snow stops</t>
  </si>
  <si>
    <t>Roof openings</t>
  </si>
  <si>
    <t>Parapet caps</t>
  </si>
  <si>
    <t>Exterior Wall Systems</t>
  </si>
  <si>
    <t>Facade integrity</t>
  </si>
  <si>
    <t>Cladding/sheathing</t>
  </si>
  <si>
    <t>Doors</t>
  </si>
  <si>
    <t>Window systems</t>
  </si>
  <si>
    <t>Balcony walls/railings</t>
  </si>
  <si>
    <t>Louvers and screens</t>
  </si>
  <si>
    <t>Protective coating</t>
  </si>
  <si>
    <t>Sealants</t>
  </si>
  <si>
    <t>Interior Construction</t>
  </si>
  <si>
    <t>Fixed partitions</t>
  </si>
  <si>
    <t>Demountable partitions</t>
  </si>
  <si>
    <t>Retractable partitions</t>
  </si>
  <si>
    <t>Carpet</t>
  </si>
  <si>
    <t>Resilient tile/sheet</t>
  </si>
  <si>
    <t>Ceramic/clay tile</t>
  </si>
  <si>
    <t>Terrazzo</t>
  </si>
  <si>
    <t>Paint</t>
  </si>
  <si>
    <t>Vinyl/fabric wall cover</t>
  </si>
  <si>
    <t>Ceiling system</t>
  </si>
  <si>
    <t xml:space="preserve">Power Generation </t>
  </si>
  <si>
    <t>Generators</t>
  </si>
  <si>
    <t>Transfer switches</t>
  </si>
  <si>
    <t>Transformers</t>
  </si>
  <si>
    <t>Service wiring</t>
  </si>
  <si>
    <t>Substation</t>
  </si>
  <si>
    <t>Switchgear</t>
  </si>
  <si>
    <t>Overcurrent protection</t>
  </si>
  <si>
    <t>Power Distribution Systems</t>
  </si>
  <si>
    <t>Main distribution panel</t>
  </si>
  <si>
    <t>Wiring, conduits, &amp; distribution panels</t>
  </si>
  <si>
    <t>Electrical receptacles</t>
  </si>
  <si>
    <t>Circuit breakers</t>
  </si>
  <si>
    <t>Electric baseboard heaters</t>
  </si>
  <si>
    <t>Heat trace</t>
  </si>
  <si>
    <t>Landscaping Systems</t>
  </si>
  <si>
    <t>Irrigation</t>
  </si>
  <si>
    <t>Tree/shrub/flower bed plantings</t>
  </si>
  <si>
    <t>Turf/lawn</t>
  </si>
  <si>
    <t>Walks/plazas</t>
  </si>
  <si>
    <t>Playfields and Playground Systems</t>
  </si>
  <si>
    <t>Athletic fields</t>
  </si>
  <si>
    <t>Hard surface courts</t>
  </si>
  <si>
    <t>Swings</t>
  </si>
  <si>
    <t>Safety mats</t>
  </si>
  <si>
    <t>Gravel and containment</t>
  </si>
  <si>
    <t>Markings/painting</t>
  </si>
  <si>
    <t>Vehicular Systems</t>
  </si>
  <si>
    <t>Parking lots</t>
  </si>
  <si>
    <t>Roads/drives</t>
  </si>
  <si>
    <t>Curbs</t>
  </si>
  <si>
    <t>Fire lanes</t>
  </si>
  <si>
    <t>Site Utilities</t>
  </si>
  <si>
    <t>Fuel tanks</t>
  </si>
  <si>
    <t>Fuel distribution piping</t>
  </si>
  <si>
    <t>Storm drainage</t>
  </si>
  <si>
    <t>Fire hydrant systems</t>
  </si>
  <si>
    <t>Specialties</t>
  </si>
  <si>
    <t>Toilet partitions</t>
  </si>
  <si>
    <t>Display boards</t>
  </si>
  <si>
    <t>Projection screens</t>
  </si>
  <si>
    <t>Display cases</t>
  </si>
  <si>
    <t>Lockers</t>
  </si>
  <si>
    <t>Elevators</t>
  </si>
  <si>
    <t>Waste handling equipment</t>
  </si>
  <si>
    <t>Food service equipment</t>
  </si>
  <si>
    <t>Woodworking shop equipment</t>
  </si>
  <si>
    <t>Auto/engine shop equipment</t>
  </si>
  <si>
    <t>Vaults</t>
  </si>
  <si>
    <t>Swimming pools</t>
  </si>
  <si>
    <t>Raised computer flooring</t>
  </si>
  <si>
    <t>Year Built</t>
  </si>
  <si>
    <t>US Environmental Protection Agency (EPA) Indoor Air Quality Tools for Schools Action Kit is available by calling 1-800-438-4318 or online at www.epa.gov/iaq/schools/toolkit.html .</t>
  </si>
  <si>
    <r>
      <t>US EPA Integrated Pest Management (IPM) in Schools</t>
    </r>
    <r>
      <rPr>
        <sz val="12"/>
        <rFont val="Times New Roman"/>
        <family val="1"/>
      </rPr>
      <t xml:space="preserve"> resources are available online at www.epa.gov/pesticides/ipm/index.htm . The popular </t>
    </r>
    <r>
      <rPr>
        <b/>
        <sz val="12"/>
        <rFont val="Times New Roman"/>
        <family val="1"/>
      </rPr>
      <t>EPA booklet</t>
    </r>
    <r>
      <rPr>
        <sz val="12"/>
        <rFont val="Times New Roman"/>
        <family val="1"/>
      </rPr>
      <t xml:space="preserve">, </t>
    </r>
    <r>
      <rPr>
        <b/>
        <sz val="12"/>
        <rFont val="Times New Roman"/>
        <family val="1"/>
      </rPr>
      <t>"Pest Control in the School Environment: Adopting IPM"</t>
    </r>
    <r>
      <rPr>
        <sz val="12"/>
        <rFont val="Times New Roman"/>
        <family val="1"/>
      </rPr>
      <t xml:space="preserve"> is designed to encourage and assist school officials in examining and improving their pest management practices. It identifies ways to reduce the use of pesticides in school buildings and landscapes, as well as alternative methods of managing pests commonly found in schools. A copy of the booklet may be obtained on-line by contacting the National Service Center for Environmental Publications , or by phone at 1-800-490-9198. The EPA publication number is EPA 735-F-93-012.</t>
    </r>
  </si>
  <si>
    <r>
      <t>US EPA Energy Star Portfolio Manager</t>
    </r>
    <r>
      <rPr>
        <sz val="12"/>
        <rFont val="Times New Roman"/>
        <family val="1"/>
      </rPr>
      <t xml:space="preserve"> and the New York State Energy Research and Development Authority (NYSERDA) </t>
    </r>
    <r>
      <rPr>
        <i/>
        <sz val="12"/>
        <rFont val="Times New Roman"/>
        <family val="1"/>
      </rPr>
      <t>Energy Smart Schools Program</t>
    </r>
    <r>
      <rPr>
        <sz val="12"/>
        <rFont val="Times New Roman"/>
        <family val="1"/>
      </rPr>
      <t xml:space="preserve"> free energy benchmarking service is available by calling 1-866-NYSERDA.</t>
    </r>
  </si>
  <si>
    <t>US Department of Energy, Energy Smart Schools Program has numerous resources available at www.rebuild.org/sectors/ess/index.asp</t>
  </si>
  <si>
    <t>ADDITIONAL REFS TO BE ADDED</t>
  </si>
  <si>
    <r>
      <t xml:space="preserve">School Operations and Maintenance: BEST PRACTICES FOR CONTROLLING ENERGY COSTS, </t>
    </r>
    <r>
      <rPr>
        <sz val="12"/>
        <rFont val="Times New Roman"/>
        <family val="1"/>
      </rPr>
      <t>A Guidebook for K-12 School System Business Officers and Facilities Managers. U.S. Department of Energy Office of Energy Efficiency and Renewable Energy Weatherization and Intergovenmental Program, Rebuild America EnergySmart Schools Program, August 2004.</t>
    </r>
  </si>
  <si>
    <t>P.M. Ref #</t>
  </si>
  <si>
    <t>Implementor</t>
  </si>
  <si>
    <t>Jan</t>
  </si>
  <si>
    <t>Feb</t>
  </si>
  <si>
    <t>Mar</t>
  </si>
  <si>
    <t>Apr</t>
  </si>
  <si>
    <t>May</t>
  </si>
  <si>
    <t>Jun</t>
  </si>
  <si>
    <t>Jul</t>
  </si>
  <si>
    <t>Aug</t>
  </si>
  <si>
    <t>Sep</t>
  </si>
  <si>
    <t>Oct</t>
  </si>
  <si>
    <t>Nov</t>
  </si>
  <si>
    <t>Dec</t>
  </si>
  <si>
    <t>Implementor Key: M = Maintenance Mechanic   C = Custodian/on-site staff    G = Grounds crew    CC = Contracted to others</t>
  </si>
  <si>
    <t>Installation Date</t>
  </si>
  <si>
    <t>Number in Building</t>
  </si>
  <si>
    <t>Location</t>
  </si>
  <si>
    <t>Special Tools Required</t>
  </si>
  <si>
    <t>Notes</t>
  </si>
  <si>
    <t>Expected Service Life (yrs)</t>
  </si>
  <si>
    <t>Manufacturer</t>
  </si>
  <si>
    <t>Model #</t>
  </si>
  <si>
    <t>Annual Maintenance Cost ($)</t>
  </si>
  <si>
    <t>Year: ________________</t>
  </si>
  <si>
    <t>School: ____________________________________</t>
  </si>
  <si>
    <t>IBR</t>
  </si>
  <si>
    <t>K500-B</t>
  </si>
  <si>
    <t>Fuel Type</t>
  </si>
  <si>
    <t>Gas</t>
  </si>
  <si>
    <t>Alterations</t>
  </si>
  <si>
    <t>Major Repair</t>
  </si>
  <si>
    <t>Probable Useful Life of Building (years):</t>
  </si>
  <si>
    <t>OVERVIEW</t>
  </si>
  <si>
    <t>212-867-5309</t>
  </si>
  <si>
    <t>Does the district have a health and safety committee?</t>
  </si>
  <si>
    <t>Does the Health and Safety Committee have a chairperson?</t>
  </si>
  <si>
    <t>Does the Health and Safety Committee membership include:</t>
  </si>
  <si>
    <t>Health and Safety Committee membership expanded during construction to include district officials, staff, bargaining units, parents and:</t>
  </si>
  <si>
    <t>Frequency of Health and Safety Committee meetings (check one):</t>
  </si>
  <si>
    <t>Has this building been tested for the presence of lead: paints, plumbing, etc.?</t>
  </si>
  <si>
    <t>Based on the testing results, are there elements in this building that would require construction or maintenance projects to be conducted in accordance with the US Department of Housing and Urban Development Guidelines for the Evaluation and Control of Lead Based Paint Hazards in Housing?</t>
  </si>
  <si>
    <t>If yes, has this type of work been done in accordance with the Guidelines?</t>
  </si>
  <si>
    <t>When was the AHERA management plan last updated?</t>
  </si>
  <si>
    <t>If yes, describe mitigation activities:</t>
  </si>
  <si>
    <t>If yes, did the highest test in this building exceed 4pCi/L?</t>
  </si>
  <si>
    <t>Did the geological potential indicate testing this facility was necessary?</t>
  </si>
  <si>
    <t>Does this building have a person designated to oversee the pest management program?</t>
  </si>
  <si>
    <t>Has this building established a list of persons to notify at least 48 hours prior to the application of pesticides?</t>
  </si>
  <si>
    <t>Have pesticide application summary reports been provided to all parents and staff pursuant to CR 155.24?</t>
  </si>
  <si>
    <t>Is ventilation with outdoor air available in all occupied spaces?</t>
  </si>
  <si>
    <t>Are there any unresolved complaints regarding the indoor environment at this facility?</t>
  </si>
  <si>
    <t>Does this facility verify lighting levels meet Illuminating Engineering Society guidelines each year?</t>
  </si>
  <si>
    <t>John Doe</t>
  </si>
  <si>
    <t>Reduce energy costs $150/year, eliminate frequent repairs.</t>
  </si>
  <si>
    <t>Treat pest problems in 36 classrooms</t>
  </si>
  <si>
    <t>Remove remaining asbestos</t>
  </si>
  <si>
    <t>Does the District have a policy encouraging the use of environmentally friendly products?</t>
  </si>
  <si>
    <t xml:space="preserve">Is each building inspected for roof leaks, growth of mold and mildew, evidence of rodent infiltration, and other indicators of potential problems to acceptable IEQ?   </t>
  </si>
  <si>
    <t xml:space="preserve">Use this table to record your District’s energy benchmarking score compared to other New York schools.  Complete for each building in the District.  See Appendix E, Best Practices for additional information the US EPA Energy Star Portfolio Manager and the New York State Energy Research and Development Authority (NYSERDA) Energy Smart Schools Program free energy benchmarking service. </t>
  </si>
  <si>
    <r>
      <t>What was this building’s score in the U.S. Environmental Protection Agency’s</t>
    </r>
    <r>
      <rPr>
        <i/>
        <sz val="14"/>
        <rFont val="Times New Roman"/>
        <family val="1"/>
      </rPr>
      <t xml:space="preserve"> Energy Star</t>
    </r>
    <r>
      <rPr>
        <i/>
        <vertAlign val="superscript"/>
        <sz val="14"/>
        <rFont val="Times New Roman"/>
        <family val="1"/>
      </rPr>
      <t>®</t>
    </r>
    <r>
      <rPr>
        <i/>
        <sz val="14"/>
        <rFont val="Times New Roman"/>
        <family val="1"/>
      </rPr>
      <t xml:space="preserve"> Portfolio Manager</t>
    </r>
    <r>
      <rPr>
        <sz val="14"/>
        <rFont val="Times New Roman"/>
        <family val="1"/>
      </rPr>
      <t>?</t>
    </r>
  </si>
  <si>
    <t>Has this building’s energy use been benchmarked using NYSERDA’s Energy Smart Schools Program against other New York schools?</t>
  </si>
  <si>
    <t>Who manages the energy use for this building (Name and Title)?</t>
  </si>
  <si>
    <t xml:space="preserve">This template was designed by the New York State Energy Research and Development Authority and the New York State Education Department to help New York Schools produce required annual reports easily and effectively.  After you enter your schools' data once, it will print out on three reports.  The Toolbox also acts as a database that can be easily updated each year.  Some of the appendices contained in the Toolbox provide templates for a Preventive Maintenance (PM) program. </t>
  </si>
  <si>
    <t xml:space="preserve">In addition to reducing your paperwork, organizing your building data and your requests for expenses between your Five-Year Capital Facilities Plan, your Facility Report Cards and your Comprehensive Maintenance Plan (CMP), this template tries to serve a variety of objectives, including: </t>
  </si>
  <si>
    <r>
      <t xml:space="preserve">     ► </t>
    </r>
    <r>
      <rPr>
        <sz val="18"/>
        <rFont val="Times New Roman"/>
        <family val="1"/>
      </rPr>
      <t xml:space="preserve">Fulfill NYSED Commissioner’s Regulation 155.4(d)(2) to develop and annually update a Comprehensive Maintenance Plan (CMP). </t>
    </r>
  </si>
  <si>
    <t>Elementary Elementary School</t>
  </si>
  <si>
    <t>Example School 3</t>
  </si>
  <si>
    <t>File Room</t>
  </si>
  <si>
    <t>Date current year annual visual inspection was conducted:</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</si>
</sst>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lt;=9999999]###\-####;\(###\)\ ###\-####"/>
    <numFmt numFmtId="169" formatCode="0.0%"/>
    <numFmt numFmtId="170" formatCode="_(* #,##0.0_);_(* \(#,##0.0\);_(* &quot;-&quot;??_);_(@_)"/>
    <numFmt numFmtId="171" formatCode="_(* #,##0_);_(* \(#,##0\);_(* &quot;-&quot;??_);_(@_)"/>
    <numFmt numFmtId="172" formatCode="0.0"/>
    <numFmt numFmtId="173" formatCode="0.00000"/>
    <numFmt numFmtId="174" formatCode="0.000"/>
    <numFmt numFmtId="175" formatCode="_(* #,##0.000_);_(* \(#,##0.000\);_(* &quot;-&quot;??_);_(@_)"/>
    <numFmt numFmtId="176" formatCode="_(&quot;$&quot;* #,##0.0000_);_(&quot;$&quot;* \(#,##0.0000\);_(&quot;$&quot;* &quot;-&quot;??_);_(@_)"/>
    <numFmt numFmtId="177" formatCode="0.00_)"/>
    <numFmt numFmtId="178" formatCode="mm/dd/yy"/>
    <numFmt numFmtId="179" formatCode="#,##0.0_);\(#,##0.0\)"/>
    <numFmt numFmtId="180" formatCode="_(&quot;$&quot;* #,##0.0_);_(&quot;$&quot;* \(#,##0.0\);_(&quot;$&quot;* &quot;-&quot;??_);_(@_)"/>
    <numFmt numFmtId="181" formatCode="_(&quot;$&quot;* #,##0.000_);_(&quot;$&quot;* \(#,##0.000\);_(&quot;$&quot;* &quot;-&quot;??_);_(@_)"/>
    <numFmt numFmtId="182" formatCode="m/d"/>
    <numFmt numFmtId="183" formatCode="mmmm\-yy"/>
    <numFmt numFmtId="184" formatCode="0_);\(0\)"/>
    <numFmt numFmtId="185" formatCode="mmm\ dd"/>
    <numFmt numFmtId="186" formatCode="&quot;$&quot;#,##0"/>
    <numFmt numFmtId="187" formatCode="#,##0.0"/>
    <numFmt numFmtId="188" formatCode="#,##0.000"/>
    <numFmt numFmtId="189" formatCode="_(&quot;$&quot;* #,##0_);_(&quot;$&quot;* \(#,##0\);_(&quot;$&quot;* &quot;-&quot;??_);_(@_)"/>
    <numFmt numFmtId="190" formatCode="&quot;$&quot;#,##0.00"/>
    <numFmt numFmtId="191" formatCode="mmmm\ d\,\ yyyy"/>
    <numFmt numFmtId="192" formatCode="mmm\.\ d\,\ yyyy"/>
    <numFmt numFmtId="193" formatCode="#,##0.0000"/>
    <numFmt numFmtId="194" formatCode="mmm"/>
    <numFmt numFmtId="195" formatCode="#,##0.00000"/>
    <numFmt numFmtId="196" formatCode="#,##0.000000"/>
    <numFmt numFmtId="197" formatCode="mmm\.\ dd\,\ yy"/>
    <numFmt numFmtId="198" formatCode="&quot;$&quot;#,##0.0_);\(&quot;$&quot;#,##0.0\)"/>
    <numFmt numFmtId="199" formatCode="&quot;$&quot;#,##0.000_);\(&quot;$&quot;#,##0.000\)"/>
    <numFmt numFmtId="200" formatCode="&quot;$&quot;#,##0.0000_);\(&quot;$&quot;#,##0.0000\)"/>
    <numFmt numFmtId="201" formatCode="&quot;$&quot;#,##0.00000_);\(&quot;$&quot;#,##0.00000\)"/>
    <numFmt numFmtId="202" formatCode="&quot;$&quot;#,##0.0_);[Red]\(&quot;$&quot;#,##0.0\)"/>
    <numFmt numFmtId="203" formatCode=";;;"/>
    <numFmt numFmtId="204" formatCode="mmm\-yy_)"/>
    <numFmt numFmtId="205" formatCode="mm/dd/yy_)"/>
    <numFmt numFmtId="206" formatCode="0.0_)"/>
    <numFmt numFmtId="207" formatCode="0_)"/>
    <numFmt numFmtId="208" formatCode="m/d/yy"/>
    <numFmt numFmtId="209" formatCode="m/d/yy\ h:mm"/>
    <numFmt numFmtId="210" formatCode="_(* #,##0.0_);_(* \(#,##0.0\);_(* &quot;-&quot;?_);_(@_)"/>
    <numFmt numFmtId="211" formatCode="&quot;$&quot;#,##0;[Red]&quot;$&quot;#,##0"/>
    <numFmt numFmtId="212" formatCode="&quot;$&quot;#,##0\ ;\(&quot;$&quot;#,##0\)"/>
    <numFmt numFmtId="213" formatCode="[$-409]dddd\,\ mmmm\ dd\,\ yyyy"/>
    <numFmt numFmtId="214" formatCode="[$-409]h:mm:ss\ AM/PM"/>
    <numFmt numFmtId="215" formatCode="00000"/>
    <numFmt numFmtId="216" formatCode="m/d/yy;@"/>
    <numFmt numFmtId="217" formatCode="mm/dd/yy;@"/>
  </numFmts>
  <fonts count="82">
    <font>
      <sz val="10"/>
      <name val="Arial"/>
      <family val="0"/>
    </font>
    <font>
      <sz val="12"/>
      <name val="Times New Roman"/>
      <family val="1"/>
    </font>
    <font>
      <u val="single"/>
      <sz val="10"/>
      <color indexed="12"/>
      <name val="Arial"/>
      <family val="0"/>
    </font>
    <font>
      <u val="single"/>
      <sz val="10"/>
      <color indexed="36"/>
      <name val="Arial"/>
      <family val="0"/>
    </font>
    <font>
      <i/>
      <sz val="12"/>
      <name val="Times New Roman"/>
      <family val="1"/>
    </font>
    <font>
      <b/>
      <sz val="10"/>
      <name val="Arial"/>
      <family val="0"/>
    </font>
    <font>
      <b/>
      <sz val="12"/>
      <name val="Times New Roman"/>
      <family val="1"/>
    </font>
    <font>
      <b/>
      <sz val="12"/>
      <color indexed="9"/>
      <name val="Times New Roman"/>
      <family val="1"/>
    </font>
    <font>
      <sz val="10"/>
      <name val="Times New Roman"/>
      <family val="1"/>
    </font>
    <font>
      <b/>
      <sz val="11"/>
      <name val="Times New Roman"/>
      <family val="1"/>
    </font>
    <font>
      <b/>
      <sz val="10"/>
      <name val="Times New Roman"/>
      <family val="1"/>
    </font>
    <font>
      <b/>
      <sz val="14"/>
      <name val="Times New Roman"/>
      <family val="1"/>
    </font>
    <font>
      <b/>
      <sz val="12"/>
      <name val="Arial"/>
      <family val="2"/>
    </font>
    <font>
      <b/>
      <sz val="11"/>
      <name val="Arial"/>
      <family val="2"/>
    </font>
    <font>
      <sz val="11"/>
      <name val="Arial"/>
      <family val="2"/>
    </font>
    <font>
      <sz val="12"/>
      <color indexed="8"/>
      <name val="Times New Roman"/>
      <family val="1"/>
    </font>
    <font>
      <b/>
      <sz val="20"/>
      <color indexed="9"/>
      <name val="Arial"/>
      <family val="2"/>
    </font>
    <font>
      <b/>
      <sz val="16"/>
      <name val="Times New Roman"/>
      <family val="1"/>
    </font>
    <font>
      <sz val="14"/>
      <name val="Times New Roman"/>
      <family val="1"/>
    </font>
    <font>
      <sz val="12"/>
      <name val="Arial"/>
      <family val="0"/>
    </font>
    <font>
      <i/>
      <sz val="14"/>
      <name val="Times New Roman"/>
      <family val="1"/>
    </font>
    <font>
      <b/>
      <sz val="18"/>
      <color indexed="9"/>
      <name val="Arial"/>
      <family val="2"/>
    </font>
    <font>
      <sz val="18"/>
      <name val="Arial"/>
      <family val="2"/>
    </font>
    <font>
      <b/>
      <sz val="24"/>
      <color indexed="9"/>
      <name val="Arial"/>
      <family val="2"/>
    </font>
    <font>
      <sz val="14"/>
      <name val="Arial"/>
      <family val="0"/>
    </font>
    <font>
      <sz val="16"/>
      <name val="Times New Roman"/>
      <family val="1"/>
    </font>
    <font>
      <sz val="16"/>
      <name val="Arial"/>
      <family val="0"/>
    </font>
    <font>
      <i/>
      <sz val="16"/>
      <name val="Times New Roman"/>
      <family val="1"/>
    </font>
    <font>
      <sz val="16"/>
      <color indexed="10"/>
      <name val="Times New Roman"/>
      <family val="1"/>
    </font>
    <font>
      <b/>
      <sz val="28"/>
      <color indexed="9"/>
      <name val="Times New Roman"/>
      <family val="1"/>
    </font>
    <font>
      <b/>
      <sz val="18"/>
      <name val="Arial"/>
      <family val="2"/>
    </font>
    <font>
      <i/>
      <vertAlign val="superscript"/>
      <sz val="14"/>
      <name val="Times New Roman"/>
      <family val="1"/>
    </font>
    <font>
      <vertAlign val="superscript"/>
      <sz val="14"/>
      <name val="Times New Roman"/>
      <family val="1"/>
    </font>
    <font>
      <sz val="20"/>
      <name val="Times New Roman"/>
      <family val="1"/>
    </font>
    <font>
      <b/>
      <sz val="14"/>
      <name val="Arial"/>
      <family val="2"/>
    </font>
    <font>
      <sz val="11"/>
      <name val="Times New Roman"/>
      <family val="1"/>
    </font>
    <font>
      <b/>
      <sz val="12"/>
      <color indexed="9"/>
      <name val="Arial"/>
      <family val="2"/>
    </font>
    <font>
      <sz val="8"/>
      <name val="Times New Roman"/>
      <family val="1"/>
    </font>
    <font>
      <b/>
      <sz val="10"/>
      <color indexed="9"/>
      <name val="Times New Roman"/>
      <family val="1"/>
    </font>
    <font>
      <sz val="10"/>
      <color indexed="8"/>
      <name val="Times New Roman"/>
      <family val="1"/>
    </font>
    <font>
      <sz val="10"/>
      <color indexed="9"/>
      <name val="Times New Roman"/>
      <family val="1"/>
    </font>
    <font>
      <i/>
      <sz val="10"/>
      <name val="Times New Roman"/>
      <family val="1"/>
    </font>
    <font>
      <b/>
      <sz val="8"/>
      <color indexed="9"/>
      <name val="Arial"/>
      <family val="2"/>
    </font>
    <font>
      <sz val="8"/>
      <name val="Arial"/>
      <family val="2"/>
    </font>
    <font>
      <b/>
      <sz val="8"/>
      <color indexed="8"/>
      <name val="Arial"/>
      <family val="2"/>
    </font>
    <font>
      <sz val="8"/>
      <color indexed="8"/>
      <name val="Arial"/>
      <family val="2"/>
    </font>
    <font>
      <b/>
      <sz val="8"/>
      <name val="Arial"/>
      <family val="2"/>
    </font>
    <font>
      <sz val="12"/>
      <color indexed="9"/>
      <name val="Times New Roman"/>
      <family val="1"/>
    </font>
    <font>
      <b/>
      <sz val="10"/>
      <color indexed="8"/>
      <name val="Times New Roman"/>
      <family val="1"/>
    </font>
    <font>
      <b/>
      <sz val="13"/>
      <name val="Times New Roman"/>
      <family val="1"/>
    </font>
    <font>
      <sz val="18"/>
      <name val="Times New Roman"/>
      <family val="1"/>
    </font>
    <font>
      <i/>
      <sz val="18"/>
      <name val="Times New Roman"/>
      <family val="1"/>
    </font>
    <font>
      <b/>
      <sz val="18"/>
      <color indexed="9"/>
      <name val="Times New Roman"/>
      <family val="1"/>
    </font>
    <font>
      <b/>
      <sz val="10"/>
      <color indexed="8"/>
      <name val="Arial"/>
      <family val="2"/>
    </font>
    <font>
      <b/>
      <sz val="22"/>
      <color indexed="9"/>
      <name val="Arial"/>
      <family val="2"/>
    </font>
    <font>
      <b/>
      <sz val="28"/>
      <color indexed="9"/>
      <name val="Arial"/>
      <family val="2"/>
    </font>
    <font>
      <b/>
      <sz val="36"/>
      <name val="Arial"/>
      <family val="2"/>
    </font>
    <font>
      <b/>
      <sz val="26"/>
      <name val="Times New Roman"/>
      <family val="1"/>
    </font>
    <font>
      <sz val="14"/>
      <color indexed="9"/>
      <name val="Arial"/>
      <family val="2"/>
    </font>
    <font>
      <b/>
      <sz val="20"/>
      <name val="Times New Roman"/>
      <family val="1"/>
    </font>
    <font>
      <sz val="20"/>
      <name val="Arial"/>
      <family val="0"/>
    </font>
    <font>
      <sz val="28"/>
      <name val="Arial"/>
      <family val="2"/>
    </font>
    <font>
      <sz val="24"/>
      <name val="Arial"/>
      <family val="2"/>
    </font>
    <font>
      <sz val="24"/>
      <name val="Times New Roman"/>
      <family val="1"/>
    </font>
    <font>
      <sz val="22"/>
      <name val="Arial"/>
      <family val="2"/>
    </font>
    <font>
      <sz val="24"/>
      <color indexed="9"/>
      <name val="Arial"/>
      <family val="2"/>
    </font>
    <font>
      <sz val="28"/>
      <name val="Times New Roman"/>
      <family val="1"/>
    </font>
    <font>
      <sz val="28"/>
      <color indexed="9"/>
      <name val="Times New Roman"/>
      <family val="1"/>
    </font>
    <font>
      <sz val="22"/>
      <color indexed="9"/>
      <name val="Arial"/>
      <family val="2"/>
    </font>
    <font>
      <b/>
      <sz val="16"/>
      <name val="Arial"/>
      <family val="0"/>
    </font>
    <font>
      <b/>
      <sz val="18"/>
      <name val="Times New Roman"/>
      <family val="1"/>
    </font>
    <font>
      <b/>
      <i/>
      <sz val="16"/>
      <name val="Times New Roman"/>
      <family val="1"/>
    </font>
    <font>
      <b/>
      <sz val="30"/>
      <color indexed="13"/>
      <name val="Arial"/>
      <family val="2"/>
    </font>
    <font>
      <b/>
      <sz val="20"/>
      <color indexed="13"/>
      <name val="Arial"/>
      <family val="2"/>
    </font>
    <font>
      <b/>
      <sz val="16"/>
      <color indexed="9"/>
      <name val="Arial"/>
      <family val="2"/>
    </font>
    <font>
      <sz val="18"/>
      <color indexed="8"/>
      <name val="Times New Roman"/>
      <family val="1"/>
    </font>
    <font>
      <b/>
      <sz val="8"/>
      <name val="Times New Roman"/>
      <family val="1"/>
    </font>
    <font>
      <b/>
      <i/>
      <sz val="14"/>
      <name val="Times New Roman"/>
      <family val="1"/>
    </font>
    <font>
      <b/>
      <sz val="14"/>
      <color indexed="9"/>
      <name val="Arial"/>
      <family val="2"/>
    </font>
    <font>
      <b/>
      <sz val="34"/>
      <color indexed="9"/>
      <name val="Arial"/>
      <family val="2"/>
    </font>
    <font>
      <b/>
      <sz val="10"/>
      <color indexed="9"/>
      <name val="Arial"/>
      <family val="2"/>
    </font>
    <font>
      <vertAlign val="superscript"/>
      <sz val="10"/>
      <name val="Arial"/>
      <family val="2"/>
    </font>
  </fonts>
  <fills count="10">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8"/>
        <bgColor indexed="64"/>
      </patternFill>
    </fill>
    <fill>
      <patternFill patternType="solid">
        <fgColor indexed="61"/>
        <bgColor indexed="64"/>
      </patternFill>
    </fill>
    <fill>
      <patternFill patternType="solid">
        <fgColor indexed="31"/>
        <bgColor indexed="64"/>
      </patternFill>
    </fill>
    <fill>
      <patternFill patternType="solid">
        <fgColor indexed="13"/>
        <bgColor indexed="64"/>
      </patternFill>
    </fill>
    <fill>
      <patternFill patternType="solid">
        <fgColor indexed="8"/>
        <bgColor indexed="64"/>
      </patternFill>
    </fill>
    <fill>
      <patternFill patternType="solid">
        <fgColor indexed="16"/>
        <bgColor indexed="64"/>
      </patternFill>
    </fill>
  </fills>
  <borders count="156">
    <border>
      <left/>
      <right/>
      <top/>
      <bottom/>
      <diagonal/>
    </border>
    <border>
      <left>
        <color indexed="63"/>
      </left>
      <right>
        <color indexed="63"/>
      </right>
      <top style="medium"/>
      <bottom style="medium"/>
    </border>
    <border>
      <left>
        <color indexed="63"/>
      </left>
      <right>
        <color indexed="63"/>
      </right>
      <top style="thin"/>
      <bottom style="thin"/>
    </border>
    <border>
      <left style="medium"/>
      <right style="medium"/>
      <top>
        <color indexed="63"/>
      </top>
      <bottom style="medium"/>
    </border>
    <border>
      <left>
        <color indexed="63"/>
      </left>
      <right style="medium"/>
      <top>
        <color indexed="63"/>
      </top>
      <bottom style="medium"/>
    </border>
    <border>
      <left style="medium"/>
      <right style="medium"/>
      <top style="medium"/>
      <bottom style="double"/>
    </border>
    <border>
      <left>
        <color indexed="63"/>
      </left>
      <right style="medium"/>
      <top style="medium"/>
      <bottom style="double"/>
    </border>
    <border>
      <left style="thin"/>
      <right style="medium"/>
      <top style="thin"/>
      <bottom style="thin"/>
    </border>
    <border>
      <left style="medium">
        <color indexed="8"/>
      </left>
      <right style="thin">
        <color indexed="8"/>
      </right>
      <top>
        <color indexed="63"/>
      </top>
      <bottom style="thin">
        <color indexed="8"/>
      </bottom>
    </border>
    <border>
      <left style="thin"/>
      <right style="medium"/>
      <top>
        <color indexed="63"/>
      </top>
      <bottom style="thin"/>
    </border>
    <border>
      <left style="thin"/>
      <right style="medium"/>
      <top style="thin"/>
      <bottom style="medium"/>
    </border>
    <border>
      <left style="medium"/>
      <right style="thin"/>
      <top>
        <color indexed="63"/>
      </top>
      <bottom style="thin"/>
    </border>
    <border>
      <left style="medium"/>
      <right style="thin"/>
      <top style="thin"/>
      <bottom style="medium"/>
    </border>
    <border>
      <left style="thin"/>
      <right>
        <color indexed="63"/>
      </right>
      <top style="thin"/>
      <bottom style="thin"/>
    </border>
    <border>
      <left style="medium"/>
      <right style="medium">
        <color indexed="8"/>
      </right>
      <top>
        <color indexed="63"/>
      </top>
      <bottom style="medium">
        <color indexed="8"/>
      </bottom>
    </border>
    <border>
      <left style="medium"/>
      <right style="medium">
        <color indexed="8"/>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color indexed="63"/>
      </top>
      <bottom style="medium"/>
    </border>
    <border>
      <left style="thin"/>
      <right>
        <color indexed="63"/>
      </right>
      <top style="thin"/>
      <bottom>
        <color indexed="63"/>
      </bottom>
    </border>
    <border>
      <left>
        <color indexed="63"/>
      </left>
      <right style="medium"/>
      <top style="thin"/>
      <bottom style="medium"/>
    </border>
    <border>
      <left style="medium"/>
      <right style="thin"/>
      <top style="thin"/>
      <bottom style="thin"/>
    </border>
    <border>
      <left style="thin"/>
      <right style="thin"/>
      <top style="thin"/>
      <bottom>
        <color indexed="63"/>
      </bottom>
    </border>
    <border>
      <left style="medium"/>
      <right>
        <color indexed="63"/>
      </right>
      <top>
        <color indexed="63"/>
      </top>
      <bottom style="medium"/>
    </border>
    <border>
      <left style="medium"/>
      <right>
        <color indexed="63"/>
      </right>
      <top style="thin"/>
      <bottom style="double"/>
    </border>
    <border>
      <left>
        <color indexed="63"/>
      </left>
      <right>
        <color indexed="63"/>
      </right>
      <top style="thin"/>
      <bottom>
        <color indexed="63"/>
      </bottom>
    </border>
    <border>
      <left style="thin"/>
      <right style="thin"/>
      <top style="thin"/>
      <bottom style="thin"/>
    </border>
    <border>
      <left>
        <color indexed="63"/>
      </left>
      <right style="medium"/>
      <top style="medium">
        <color indexed="14"/>
      </top>
      <bottom style="medium">
        <color indexed="14"/>
      </bottom>
    </border>
    <border>
      <left style="thin"/>
      <right style="medium"/>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color indexed="63"/>
      </left>
      <right>
        <color indexed="63"/>
      </right>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style="thin"/>
      <top style="thin"/>
      <bottom style="double"/>
    </border>
    <border>
      <left style="thin"/>
      <right style="thin"/>
      <top>
        <color indexed="63"/>
      </top>
      <bottom style="hair"/>
    </border>
    <border>
      <left>
        <color indexed="63"/>
      </left>
      <right>
        <color indexed="63"/>
      </right>
      <top style="hair"/>
      <bottom style="hair"/>
    </border>
    <border>
      <left>
        <color indexed="63"/>
      </left>
      <right style="medium"/>
      <top style="thin"/>
      <bottom style="double"/>
    </border>
    <border>
      <left style="medium"/>
      <right style="thin"/>
      <top>
        <color indexed="63"/>
      </top>
      <bottom style="medium"/>
    </border>
    <border>
      <left style="thin"/>
      <right style="medium"/>
      <top>
        <color indexed="63"/>
      </top>
      <bottom style="medium"/>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color indexed="63"/>
      </right>
      <top style="thin"/>
      <bottom>
        <color indexed="63"/>
      </bottom>
    </border>
    <border>
      <left>
        <color indexed="63"/>
      </left>
      <right style="medium"/>
      <top style="thin"/>
      <bottom>
        <color indexed="63"/>
      </bottom>
    </border>
    <border>
      <left style="thick"/>
      <right>
        <color indexed="63"/>
      </right>
      <top style="thin"/>
      <bottom style="double"/>
    </border>
    <border>
      <left style="thick"/>
      <right>
        <color indexed="63"/>
      </right>
      <top style="thin"/>
      <bottom style="thin"/>
    </border>
    <border>
      <left style="thick"/>
      <right style="thin"/>
      <top style="thin"/>
      <bottom style="thin"/>
    </border>
    <border>
      <left style="thick"/>
      <right style="thin"/>
      <top style="thin"/>
      <bottom style="double"/>
    </border>
    <border>
      <left style="medium"/>
      <right style="thick"/>
      <top style="thin"/>
      <bottom style="double"/>
    </border>
    <border>
      <left style="thin"/>
      <right style="thick"/>
      <top style="thin"/>
      <bottom style="thin"/>
    </border>
    <border>
      <left style="thick"/>
      <right style="thin"/>
      <top style="thin"/>
      <bottom style="thick"/>
    </border>
    <border>
      <left style="medium"/>
      <right style="dashDotDot"/>
      <top style="thin"/>
      <bottom style="thin"/>
    </border>
    <border>
      <left style="medium">
        <color indexed="8"/>
      </left>
      <right style="medium"/>
      <top>
        <color indexed="63"/>
      </top>
      <bottom style="thin">
        <color indexed="8"/>
      </bottom>
    </border>
    <border>
      <left style="medium">
        <color indexed="8"/>
      </left>
      <right style="thin">
        <color indexed="8"/>
      </right>
      <top>
        <color indexed="63"/>
      </top>
      <bottom style="medium"/>
    </border>
    <border>
      <left style="medium">
        <color indexed="8"/>
      </left>
      <right style="medium"/>
      <top>
        <color indexed="63"/>
      </top>
      <bottom style="medium"/>
    </border>
    <border>
      <left style="medium"/>
      <right style="medium"/>
      <top style="medium"/>
      <bottom style="medium"/>
    </border>
    <border>
      <left style="medium"/>
      <right>
        <color indexed="63"/>
      </right>
      <top style="medium"/>
      <bottom style="medium"/>
    </border>
    <border>
      <left style="medium">
        <color indexed="8"/>
      </left>
      <right style="thin">
        <color indexed="8"/>
      </right>
      <top style="medium"/>
      <bottom style="medium">
        <color indexed="8"/>
      </bottom>
    </border>
    <border>
      <left style="medium">
        <color indexed="8"/>
      </left>
      <right style="medium"/>
      <top style="medium"/>
      <bottom style="medium">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medium"/>
      <right style="medium"/>
      <top style="medium"/>
      <bottom>
        <color indexed="63"/>
      </bottom>
    </border>
    <border>
      <left style="thin"/>
      <right style="thin"/>
      <top style="medium"/>
      <bottom style="hair"/>
    </border>
    <border>
      <left style="medium"/>
      <right>
        <color indexed="63"/>
      </right>
      <top style="medium"/>
      <bottom>
        <color indexed="63"/>
      </bottom>
    </border>
    <border>
      <left style="medium"/>
      <right style="thin"/>
      <top style="medium"/>
      <bottom style="hair"/>
    </border>
    <border>
      <left style="medium"/>
      <right style="thin"/>
      <top>
        <color indexed="63"/>
      </top>
      <bottom style="hair"/>
    </border>
    <border>
      <left style="medium"/>
      <right style="thin"/>
      <top style="hair"/>
      <bottom style="hair"/>
    </border>
    <border>
      <left>
        <color indexed="63"/>
      </left>
      <right style="medium"/>
      <top style="medium"/>
      <bottom>
        <color indexed="63"/>
      </bottom>
    </border>
    <border>
      <left style="thin"/>
      <right style="medium"/>
      <top style="medium"/>
      <bottom style="hair"/>
    </border>
    <border>
      <left style="thin"/>
      <right style="medium"/>
      <top>
        <color indexed="63"/>
      </top>
      <bottom style="hair"/>
    </border>
    <border>
      <left style="thin"/>
      <right style="thin"/>
      <top style="hair"/>
      <bottom style="hair"/>
    </border>
    <border>
      <left style="thin"/>
      <right style="medium"/>
      <top style="hair"/>
      <bottom style="hair"/>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thin"/>
      <right style="thin"/>
      <top style="double"/>
      <bottom style="medium"/>
    </border>
    <border>
      <left style="thin"/>
      <right style="medium"/>
      <top style="double"/>
      <bottom style="medium"/>
    </border>
    <border>
      <left style="medium"/>
      <right style="thin"/>
      <top style="double"/>
      <bottom style="medium"/>
    </border>
    <border>
      <left style="thick"/>
      <right style="thin"/>
      <top style="thin"/>
      <bottom style="medium"/>
    </border>
    <border>
      <left>
        <color indexed="63"/>
      </left>
      <right style="thick"/>
      <top>
        <color indexed="63"/>
      </top>
      <bottom style="mediu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style="medium"/>
    </border>
    <border>
      <left style="medium"/>
      <right style="thin">
        <color indexed="8"/>
      </right>
      <top style="medium">
        <color indexed="8"/>
      </top>
      <bottom style="thin">
        <color indexed="8"/>
      </bottom>
    </border>
    <border>
      <left style="thin">
        <color indexed="8"/>
      </left>
      <right style="medium"/>
      <top style="medium">
        <color indexed="8"/>
      </top>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style="medium"/>
      <right>
        <color indexed="63"/>
      </right>
      <top style="hair"/>
      <bottom style="hair"/>
    </border>
    <border>
      <left>
        <color indexed="63"/>
      </left>
      <right style="medium"/>
      <top style="hair"/>
      <bottom style="hair"/>
    </border>
    <border>
      <left style="medium"/>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top style="thin">
        <color indexed="8"/>
      </top>
      <bottom>
        <color indexed="63"/>
      </bottom>
    </border>
    <border>
      <left style="medium"/>
      <right style="hair"/>
      <top style="medium"/>
      <bottom style="hair"/>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ashDotDot"/>
      <right style="dashDotDot"/>
      <top style="thin"/>
      <bottom style="thin"/>
    </border>
    <border>
      <left style="dashDotDot"/>
      <right style="medium"/>
      <top style="thin"/>
      <bottom style="thin"/>
    </border>
    <border>
      <left>
        <color indexed="63"/>
      </left>
      <right>
        <color indexed="63"/>
      </right>
      <top style="thin"/>
      <bottom style="medium"/>
    </border>
    <border>
      <left>
        <color indexed="63"/>
      </left>
      <right>
        <color indexed="63"/>
      </right>
      <top style="thin"/>
      <bottom style="double"/>
    </border>
    <border>
      <left style="thick"/>
      <right>
        <color indexed="63"/>
      </right>
      <top>
        <color indexed="63"/>
      </top>
      <bottom style="medium"/>
    </border>
    <border>
      <left style="thick"/>
      <right>
        <color indexed="63"/>
      </right>
      <top style="medium"/>
      <bottom>
        <color indexed="63"/>
      </bottom>
    </border>
    <border>
      <left>
        <color indexed="63"/>
      </left>
      <right style="thick"/>
      <top style="medium"/>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style="thin"/>
      <bottom style="thin"/>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color indexed="63"/>
      </left>
      <right style="thick"/>
      <top>
        <color indexed="63"/>
      </top>
      <bottom style="thin"/>
    </border>
    <border>
      <left style="thick"/>
      <right>
        <color indexed="63"/>
      </right>
      <top>
        <color indexed="63"/>
      </top>
      <bottom style="thin"/>
    </border>
    <border>
      <left style="thin"/>
      <right style="thin"/>
      <top>
        <color indexed="63"/>
      </top>
      <bottom style="thin"/>
    </border>
    <border>
      <left style="thin"/>
      <right style="thin"/>
      <top style="thin"/>
      <bottom style="double"/>
    </border>
    <border>
      <left>
        <color indexed="63"/>
      </left>
      <right style="thin"/>
      <top style="thin"/>
      <bottom style="medium"/>
    </border>
    <border>
      <left>
        <color indexed="63"/>
      </left>
      <right style="thin"/>
      <top style="thin"/>
      <bottom>
        <color indexed="63"/>
      </bottom>
    </border>
    <border>
      <left>
        <color indexed="63"/>
      </left>
      <right style="medium"/>
      <top style="medium"/>
      <bottom style="medium"/>
    </border>
    <border>
      <left style="thin"/>
      <right>
        <color indexed="63"/>
      </right>
      <top style="double"/>
      <bottom style="double"/>
    </border>
    <border>
      <left>
        <color indexed="63"/>
      </left>
      <right style="medium"/>
      <top style="double"/>
      <bottom style="double"/>
    </border>
    <border>
      <left style="thin"/>
      <right>
        <color indexed="63"/>
      </right>
      <top>
        <color indexed="63"/>
      </top>
      <bottom style="thin"/>
    </border>
    <border>
      <left style="medium">
        <color indexed="14"/>
      </left>
      <right>
        <color indexed="63"/>
      </right>
      <top style="medium">
        <color indexed="14"/>
      </top>
      <bottom style="medium">
        <color indexed="14"/>
      </bottom>
    </border>
    <border>
      <left>
        <color indexed="63"/>
      </left>
      <right>
        <color indexed="63"/>
      </right>
      <top style="medium">
        <color indexed="14"/>
      </top>
      <bottom style="medium">
        <color indexed="14"/>
      </bottom>
    </border>
    <border>
      <left style="medium"/>
      <right>
        <color indexed="63"/>
      </right>
      <top>
        <color indexed="63"/>
      </top>
      <bottom style="double"/>
    </border>
    <border>
      <left>
        <color indexed="63"/>
      </left>
      <right style="medium"/>
      <top>
        <color indexed="63"/>
      </top>
      <bottom style="double"/>
    </border>
    <border>
      <left style="thin"/>
      <right>
        <color indexed="63"/>
      </right>
      <top>
        <color indexed="63"/>
      </top>
      <bottom style="double"/>
    </border>
    <border>
      <left style="medium"/>
      <right>
        <color indexed="63"/>
      </right>
      <top style="double"/>
      <bottom style="double"/>
    </border>
    <border>
      <left style="medium"/>
      <right>
        <color indexed="63"/>
      </right>
      <top style="medium"/>
      <bottom style="thick"/>
    </border>
    <border>
      <left>
        <color indexed="63"/>
      </left>
      <right>
        <color indexed="63"/>
      </right>
      <top style="medium"/>
      <bottom style="thick"/>
    </border>
    <border>
      <left>
        <color indexed="63"/>
      </left>
      <right style="medium"/>
      <top style="medium"/>
      <bottom style="thick"/>
    </border>
    <border>
      <left style="medium"/>
      <right>
        <color indexed="63"/>
      </right>
      <top style="thick"/>
      <bottom>
        <color indexed="63"/>
      </bottom>
    </border>
    <border>
      <left>
        <color indexed="63"/>
      </left>
      <right style="medium"/>
      <top style="thick"/>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12" fillId="0" borderId="1" applyNumberFormat="0" applyAlignment="0" applyProtection="0"/>
    <xf numFmtId="0" fontId="12" fillId="0" borderId="2">
      <alignment horizontal="left" vertical="center"/>
      <protection/>
    </xf>
    <xf numFmtId="0" fontId="2" fillId="0" borderId="0" applyNumberFormat="0" applyFill="0" applyBorder="0" applyAlignment="0" applyProtection="0"/>
    <xf numFmtId="9" fontId="0" fillId="0" borderId="0" applyFont="0" applyFill="0" applyBorder="0" applyAlignment="0" applyProtection="0"/>
  </cellStyleXfs>
  <cellXfs count="951">
    <xf numFmtId="0" fontId="0" fillId="0" borderId="0" xfId="0" applyAlignment="1">
      <alignment/>
    </xf>
    <xf numFmtId="0" fontId="1" fillId="0" borderId="0" xfId="0" applyFont="1" applyAlignment="1">
      <alignment/>
    </xf>
    <xf numFmtId="0" fontId="14" fillId="2" borderId="3" xfId="0" applyFont="1" applyFill="1" applyBorder="1" applyAlignment="1">
      <alignment/>
    </xf>
    <xf numFmtId="0" fontId="14" fillId="2" borderId="4" xfId="0" applyFont="1" applyFill="1" applyBorder="1" applyAlignment="1">
      <alignment/>
    </xf>
    <xf numFmtId="0" fontId="10" fillId="2" borderId="3" xfId="0" applyFont="1" applyFill="1" applyBorder="1" applyAlignment="1">
      <alignment/>
    </xf>
    <xf numFmtId="0" fontId="8" fillId="2" borderId="3" xfId="0" applyFont="1" applyFill="1" applyBorder="1" applyAlignment="1">
      <alignment/>
    </xf>
    <xf numFmtId="0" fontId="13" fillId="2" borderId="4" xfId="0" applyFont="1" applyFill="1" applyBorder="1" applyAlignment="1">
      <alignment horizontal="center"/>
    </xf>
    <xf numFmtId="0" fontId="1" fillId="2" borderId="3" xfId="0" applyFont="1" applyFill="1" applyBorder="1" applyAlignment="1">
      <alignment/>
    </xf>
    <xf numFmtId="0" fontId="0" fillId="0" borderId="0" xfId="0" applyBorder="1" applyAlignment="1">
      <alignment/>
    </xf>
    <xf numFmtId="0" fontId="11" fillId="0" borderId="0" xfId="0" applyFont="1" applyFill="1" applyBorder="1" applyAlignment="1">
      <alignment/>
    </xf>
    <xf numFmtId="0" fontId="0" fillId="0" borderId="0" xfId="0" applyFill="1" applyBorder="1" applyAlignment="1">
      <alignment/>
    </xf>
    <xf numFmtId="0" fontId="1" fillId="0" borderId="0" xfId="0" applyFont="1" applyFill="1" applyBorder="1" applyAlignment="1">
      <alignment horizontal="justify" vertical="top" wrapText="1"/>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wrapText="1" indent="2"/>
    </xf>
    <xf numFmtId="0" fontId="1" fillId="0" borderId="0" xfId="0" applyFont="1" applyFill="1" applyBorder="1" applyAlignment="1">
      <alignment horizontal="left" vertical="top" wrapText="1" indent="4"/>
    </xf>
    <xf numFmtId="0" fontId="1" fillId="0" borderId="0" xfId="0" applyFont="1" applyBorder="1" applyAlignment="1">
      <alignment/>
    </xf>
    <xf numFmtId="0" fontId="0" fillId="0" borderId="0" xfId="0" applyAlignment="1">
      <alignment wrapText="1"/>
    </xf>
    <xf numFmtId="0" fontId="0" fillId="0" borderId="0" xfId="0" applyAlignment="1">
      <alignment/>
    </xf>
    <xf numFmtId="0" fontId="0" fillId="0" borderId="0" xfId="0" applyAlignment="1">
      <alignment horizontal="right"/>
    </xf>
    <xf numFmtId="0" fontId="10" fillId="2" borderId="4" xfId="0" applyFont="1" applyFill="1" applyBorder="1" applyAlignment="1">
      <alignment/>
    </xf>
    <xf numFmtId="0" fontId="8" fillId="2" borderId="4" xfId="0" applyFont="1" applyFill="1" applyBorder="1" applyAlignment="1">
      <alignment/>
    </xf>
    <xf numFmtId="0" fontId="1" fillId="2" borderId="4" xfId="0" applyFont="1" applyFill="1" applyBorder="1" applyAlignment="1">
      <alignment/>
    </xf>
    <xf numFmtId="0" fontId="17" fillId="3" borderId="5" xfId="0" applyFont="1" applyFill="1" applyBorder="1" applyAlignment="1">
      <alignment/>
    </xf>
    <xf numFmtId="0" fontId="12" fillId="3" borderId="6" xfId="0" applyFont="1" applyFill="1" applyBorder="1" applyAlignment="1">
      <alignment/>
    </xf>
    <xf numFmtId="0" fontId="13" fillId="3" borderId="6" xfId="0" applyFont="1" applyFill="1" applyBorder="1" applyAlignment="1">
      <alignment horizontal="center"/>
    </xf>
    <xf numFmtId="0" fontId="17" fillId="3" borderId="3" xfId="0" applyFont="1" applyFill="1" applyBorder="1" applyAlignment="1">
      <alignment/>
    </xf>
    <xf numFmtId="0" fontId="13" fillId="3" borderId="6" xfId="0" applyFont="1" applyFill="1" applyBorder="1" applyAlignment="1">
      <alignment horizontal="center" wrapText="1"/>
    </xf>
    <xf numFmtId="0" fontId="0" fillId="0" borderId="0" xfId="0" applyAlignment="1">
      <alignment horizontal="center" wrapText="1"/>
    </xf>
    <xf numFmtId="0" fontId="8" fillId="2" borderId="4" xfId="0" applyFont="1" applyFill="1" applyBorder="1" applyAlignment="1">
      <alignment wrapText="1"/>
    </xf>
    <xf numFmtId="0" fontId="13" fillId="2" borderId="4" xfId="0" applyFont="1" applyFill="1" applyBorder="1" applyAlignment="1">
      <alignment horizontal="center" wrapText="1"/>
    </xf>
    <xf numFmtId="0" fontId="10" fillId="2" borderId="4" xfId="0" applyFont="1" applyFill="1" applyBorder="1" applyAlignment="1">
      <alignment wrapText="1"/>
    </xf>
    <xf numFmtId="0" fontId="1" fillId="2" borderId="4" xfId="0" applyFont="1" applyFill="1" applyBorder="1" applyAlignment="1">
      <alignment wrapText="1"/>
    </xf>
    <xf numFmtId="0" fontId="9" fillId="0" borderId="0" xfId="0" applyFont="1" applyAlignment="1">
      <alignment horizontal="center" wrapText="1"/>
    </xf>
    <xf numFmtId="0" fontId="5" fillId="0" borderId="0" xfId="0" applyFont="1" applyAlignment="1">
      <alignment/>
    </xf>
    <xf numFmtId="0" fontId="15" fillId="0" borderId="0" xfId="0" applyFont="1" applyFill="1" applyBorder="1" applyAlignment="1">
      <alignment horizontal="left" wrapText="1"/>
    </xf>
    <xf numFmtId="0" fontId="1" fillId="0" borderId="7" xfId="0" applyFont="1" applyBorder="1" applyAlignment="1">
      <alignment vertical="top" wrapText="1"/>
    </xf>
    <xf numFmtId="0" fontId="19" fillId="0" borderId="0" xfId="0" applyFont="1" applyAlignment="1">
      <alignment/>
    </xf>
    <xf numFmtId="0" fontId="0" fillId="0" borderId="0" xfId="0" applyAlignment="1">
      <alignment vertical="center"/>
    </xf>
    <xf numFmtId="0" fontId="1" fillId="0" borderId="0" xfId="0" applyFont="1" applyAlignment="1">
      <alignment vertical="center"/>
    </xf>
    <xf numFmtId="0" fontId="22" fillId="0" borderId="0" xfId="0" applyFont="1" applyAlignment="1">
      <alignment/>
    </xf>
    <xf numFmtId="0" fontId="1" fillId="0" borderId="8" xfId="0" applyFont="1" applyBorder="1" applyAlignment="1">
      <alignment horizontal="center" vertical="center" wrapText="1"/>
    </xf>
    <xf numFmtId="0" fontId="1" fillId="0" borderId="9" xfId="0" applyFont="1" applyBorder="1" applyAlignment="1">
      <alignment vertical="top" wrapText="1"/>
    </xf>
    <xf numFmtId="0" fontId="1" fillId="0" borderId="9" xfId="0" applyFont="1" applyBorder="1" applyAlignment="1">
      <alignment horizontal="justify" vertical="top" wrapText="1"/>
    </xf>
    <xf numFmtId="0" fontId="1" fillId="0" borderId="10" xfId="0" applyFont="1" applyBorder="1" applyAlignment="1">
      <alignment vertical="top" wrapText="1"/>
    </xf>
    <xf numFmtId="42" fontId="1" fillId="0" borderId="11" xfId="0" applyNumberFormat="1" applyFont="1" applyBorder="1" applyAlignment="1">
      <alignment vertical="top" wrapText="1"/>
    </xf>
    <xf numFmtId="42" fontId="1" fillId="0" borderId="12" xfId="0" applyNumberFormat="1" applyFont="1" applyBorder="1" applyAlignment="1">
      <alignment vertical="top" wrapText="1"/>
    </xf>
    <xf numFmtId="0" fontId="24" fillId="0" borderId="0" xfId="0" applyFont="1" applyAlignment="1">
      <alignment/>
    </xf>
    <xf numFmtId="0" fontId="26" fillId="0" borderId="0" xfId="0" applyFont="1" applyAlignment="1">
      <alignment/>
    </xf>
    <xf numFmtId="0" fontId="24" fillId="0" borderId="0" xfId="0" applyFont="1" applyAlignment="1">
      <alignment vertical="center"/>
    </xf>
    <xf numFmtId="0" fontId="6" fillId="0" borderId="13" xfId="0" applyFont="1" applyFill="1" applyBorder="1" applyAlignment="1">
      <alignment horizontal="center"/>
    </xf>
    <xf numFmtId="0" fontId="6" fillId="0" borderId="0" xfId="0" applyFont="1" applyBorder="1" applyAlignment="1">
      <alignment vertical="top" wrapText="1"/>
    </xf>
    <xf numFmtId="0" fontId="35" fillId="2" borderId="4" xfId="0" applyFont="1" applyFill="1" applyBorder="1" applyAlignment="1">
      <alignment horizontal="center" wrapText="1"/>
    </xf>
    <xf numFmtId="6" fontId="35" fillId="2" borderId="4" xfId="0" applyNumberFormat="1" applyFont="1" applyFill="1" applyBorder="1" applyAlignment="1">
      <alignment horizontal="center" wrapText="1"/>
    </xf>
    <xf numFmtId="9" fontId="35" fillId="2" borderId="4" xfId="0" applyNumberFormat="1" applyFont="1" applyFill="1" applyBorder="1" applyAlignment="1">
      <alignment horizont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6" fillId="0" borderId="16" xfId="0" applyFont="1" applyBorder="1" applyAlignment="1">
      <alignment/>
    </xf>
    <xf numFmtId="0" fontId="6" fillId="0" borderId="0" xfId="0" applyFont="1" applyBorder="1" applyAlignment="1">
      <alignment/>
    </xf>
    <xf numFmtId="0" fontId="0" fillId="0" borderId="0" xfId="0" applyBorder="1" applyAlignment="1">
      <alignment/>
    </xf>
    <xf numFmtId="0" fontId="5" fillId="0" borderId="0" xfId="0" applyFont="1" applyBorder="1" applyAlignment="1">
      <alignment/>
    </xf>
    <xf numFmtId="0" fontId="5" fillId="0" borderId="0" xfId="0" applyFont="1" applyFill="1" applyBorder="1" applyAlignment="1">
      <alignment/>
    </xf>
    <xf numFmtId="0" fontId="0" fillId="0" borderId="17" xfId="0" applyBorder="1" applyAlignment="1">
      <alignment/>
    </xf>
    <xf numFmtId="0" fontId="0" fillId="0" borderId="16" xfId="0" applyBorder="1" applyAlignment="1">
      <alignment/>
    </xf>
    <xf numFmtId="0" fontId="0" fillId="0" borderId="17" xfId="0" applyBorder="1" applyAlignment="1">
      <alignment/>
    </xf>
    <xf numFmtId="0" fontId="5" fillId="0" borderId="17" xfId="0" applyFont="1" applyBorder="1" applyAlignment="1">
      <alignment/>
    </xf>
    <xf numFmtId="0" fontId="19" fillId="0" borderId="16" xfId="0" applyFont="1" applyBorder="1" applyAlignment="1">
      <alignment/>
    </xf>
    <xf numFmtId="0" fontId="6" fillId="0" borderId="18" xfId="0" applyFont="1" applyFill="1" applyBorder="1" applyAlignment="1">
      <alignment horizontal="center"/>
    </xf>
    <xf numFmtId="0" fontId="14" fillId="2" borderId="4" xfId="0" applyFont="1" applyFill="1" applyBorder="1" applyAlignment="1">
      <alignment horizontal="center"/>
    </xf>
    <xf numFmtId="16" fontId="14" fillId="2" borderId="4" xfId="0" applyNumberFormat="1" applyFont="1" applyFill="1" applyBorder="1" applyAlignment="1">
      <alignment horizontal="center"/>
    </xf>
    <xf numFmtId="0" fontId="14" fillId="2" borderId="4" xfId="0" applyNumberFormat="1" applyFont="1" applyFill="1" applyBorder="1" applyAlignment="1">
      <alignment horizontal="center"/>
    </xf>
    <xf numFmtId="0" fontId="6" fillId="0" borderId="16" xfId="0" applyFont="1" applyBorder="1" applyAlignment="1">
      <alignment horizontal="center" vertical="center" wrapText="1"/>
    </xf>
    <xf numFmtId="0" fontId="1" fillId="0" borderId="19" xfId="0" applyFont="1" applyBorder="1" applyAlignment="1">
      <alignment horizontal="justify" vertical="top" wrapText="1"/>
    </xf>
    <xf numFmtId="0" fontId="1" fillId="0" borderId="9" xfId="0" applyFont="1" applyBorder="1" applyAlignment="1">
      <alignment/>
    </xf>
    <xf numFmtId="0" fontId="1" fillId="0" borderId="20" xfId="0" applyFont="1" applyBorder="1" applyAlignment="1">
      <alignment horizontal="justify" vertical="top" wrapText="1"/>
    </xf>
    <xf numFmtId="0" fontId="1" fillId="0" borderId="20" xfId="0" applyFont="1" applyBorder="1" applyAlignment="1">
      <alignment horizontal="left" vertical="top" wrapText="1"/>
    </xf>
    <xf numFmtId="0" fontId="1" fillId="0" borderId="21" xfId="0" applyFont="1" applyBorder="1" applyAlignment="1">
      <alignment horizontal="justify" vertical="top" wrapText="1"/>
    </xf>
    <xf numFmtId="0" fontId="6" fillId="0" borderId="16" xfId="0" applyFont="1" applyBorder="1" applyAlignment="1">
      <alignment horizontal="justify" vertical="top" wrapText="1"/>
    </xf>
    <xf numFmtId="0" fontId="8" fillId="0" borderId="0" xfId="0" applyFont="1" applyAlignment="1">
      <alignment wrapText="1"/>
    </xf>
    <xf numFmtId="0" fontId="19" fillId="0" borderId="0" xfId="0" applyFont="1" applyBorder="1" applyAlignment="1">
      <alignment/>
    </xf>
    <xf numFmtId="0" fontId="7" fillId="4" borderId="0" xfId="0" applyFont="1" applyFill="1" applyBorder="1" applyAlignment="1">
      <alignment horizontal="right"/>
    </xf>
    <xf numFmtId="0" fontId="7" fillId="4" borderId="22" xfId="0" applyFont="1" applyFill="1" applyBorder="1" applyAlignment="1">
      <alignment horizontal="right"/>
    </xf>
    <xf numFmtId="0" fontId="6" fillId="0" borderId="23" xfId="0" applyFont="1" applyFill="1" applyBorder="1" applyAlignment="1">
      <alignment horizontal="center"/>
    </xf>
    <xf numFmtId="0" fontId="6" fillId="4" borderId="0" xfId="0" applyFont="1" applyFill="1" applyBorder="1" applyAlignment="1">
      <alignment horizontal="center"/>
    </xf>
    <xf numFmtId="0" fontId="8" fillId="0" borderId="0" xfId="0" applyFont="1" applyAlignment="1">
      <alignment/>
    </xf>
    <xf numFmtId="0" fontId="33" fillId="0" borderId="0" xfId="0" applyFont="1" applyAlignment="1">
      <alignment/>
    </xf>
    <xf numFmtId="0" fontId="8" fillId="0" borderId="0" xfId="0" applyFont="1" applyAlignment="1">
      <alignment/>
    </xf>
    <xf numFmtId="0" fontId="8" fillId="0" borderId="0" xfId="0" applyFont="1" applyAlignment="1">
      <alignment horizontal="center"/>
    </xf>
    <xf numFmtId="0" fontId="1" fillId="0" borderId="0" xfId="0" applyFont="1" applyBorder="1" applyAlignment="1">
      <alignment horizontal="center"/>
    </xf>
    <xf numFmtId="0" fontId="2" fillId="0" borderId="24" xfId="22" applyFill="1" applyBorder="1" applyAlignment="1">
      <alignment horizontal="center"/>
    </xf>
    <xf numFmtId="0" fontId="19" fillId="0" borderId="7" xfId="0" applyFont="1" applyBorder="1" applyAlignment="1">
      <alignment/>
    </xf>
    <xf numFmtId="0" fontId="19" fillId="0" borderId="10" xfId="0" applyFont="1" applyBorder="1" applyAlignment="1">
      <alignment/>
    </xf>
    <xf numFmtId="0" fontId="24" fillId="0" borderId="0" xfId="0" applyFont="1" applyBorder="1" applyAlignment="1">
      <alignment/>
    </xf>
    <xf numFmtId="14" fontId="6" fillId="0" borderId="13" xfId="0" applyNumberFormat="1" applyFont="1" applyFill="1" applyBorder="1" applyAlignment="1">
      <alignment horizontal="center"/>
    </xf>
    <xf numFmtId="0" fontId="19" fillId="0" borderId="0" xfId="0" applyFont="1" applyAlignment="1">
      <alignment vertical="center"/>
    </xf>
    <xf numFmtId="0" fontId="19" fillId="0" borderId="0" xfId="0" applyFont="1" applyAlignment="1">
      <alignment horizontal="right"/>
    </xf>
    <xf numFmtId="0" fontId="39" fillId="0" borderId="0" xfId="0" applyFont="1" applyFill="1" applyBorder="1" applyAlignment="1">
      <alignment horizontal="left"/>
    </xf>
    <xf numFmtId="0" fontId="39" fillId="0" borderId="0" xfId="0" applyFont="1" applyFill="1" applyBorder="1" applyAlignment="1">
      <alignment horizontal="center"/>
    </xf>
    <xf numFmtId="49" fontId="39" fillId="0" borderId="0" xfId="0" applyNumberFormat="1" applyFont="1" applyFill="1" applyBorder="1" applyAlignment="1">
      <alignment horizontal="center"/>
    </xf>
    <xf numFmtId="0" fontId="38" fillId="0" borderId="0" xfId="0" applyFont="1" applyFill="1" applyBorder="1" applyAlignment="1">
      <alignment horizontal="right"/>
    </xf>
    <xf numFmtId="0" fontId="40" fillId="0" borderId="0" xfId="0" applyFont="1" applyFill="1" applyBorder="1" applyAlignment="1">
      <alignment horizontal="right"/>
    </xf>
    <xf numFmtId="0" fontId="38" fillId="4" borderId="25" xfId="0" applyFont="1" applyFill="1" applyBorder="1" applyAlignment="1">
      <alignment horizontal="left"/>
    </xf>
    <xf numFmtId="0" fontId="38" fillId="4" borderId="13" xfId="0" applyFont="1" applyFill="1" applyBorder="1" applyAlignment="1">
      <alignment horizontal="left"/>
    </xf>
    <xf numFmtId="0" fontId="38" fillId="4" borderId="26" xfId="0" applyFont="1" applyFill="1" applyBorder="1" applyAlignment="1">
      <alignment horizontal="left"/>
    </xf>
    <xf numFmtId="0" fontId="38" fillId="0" borderId="16" xfId="0" applyFont="1" applyFill="1" applyBorder="1" applyAlignment="1">
      <alignment horizontal="right"/>
    </xf>
    <xf numFmtId="0" fontId="39" fillId="0" borderId="16" xfId="0" applyFont="1" applyFill="1" applyBorder="1" applyAlignment="1">
      <alignment horizontal="left"/>
    </xf>
    <xf numFmtId="0" fontId="39" fillId="0" borderId="0" xfId="0" applyFont="1" applyFill="1" applyBorder="1" applyAlignment="1">
      <alignment horizontal="right"/>
    </xf>
    <xf numFmtId="14" fontId="39" fillId="0" borderId="0" xfId="0" applyNumberFormat="1" applyFont="1" applyFill="1" applyBorder="1" applyAlignment="1">
      <alignment horizontal="left"/>
    </xf>
    <xf numFmtId="0" fontId="39" fillId="0" borderId="16" xfId="0" applyFont="1" applyFill="1" applyBorder="1" applyAlignment="1">
      <alignment horizontal="right"/>
    </xf>
    <xf numFmtId="0" fontId="8" fillId="0" borderId="0" xfId="0" applyFont="1" applyBorder="1" applyAlignment="1">
      <alignment/>
    </xf>
    <xf numFmtId="0" fontId="8" fillId="0" borderId="16" xfId="0" applyFont="1" applyFill="1" applyBorder="1" applyAlignment="1">
      <alignment horizontal="right"/>
    </xf>
    <xf numFmtId="0" fontId="8" fillId="0" borderId="0" xfId="0" applyFont="1" applyFill="1" applyBorder="1" applyAlignment="1">
      <alignment horizontal="right"/>
    </xf>
    <xf numFmtId="0" fontId="8" fillId="0" borderId="16" xfId="0" applyFont="1" applyFill="1" applyBorder="1" applyAlignment="1">
      <alignment horizontal="left"/>
    </xf>
    <xf numFmtId="0" fontId="8" fillId="0" borderId="0" xfId="0" applyFont="1" applyFill="1" applyBorder="1" applyAlignment="1">
      <alignment horizontal="left"/>
    </xf>
    <xf numFmtId="0" fontId="8" fillId="0" borderId="0" xfId="0" applyFont="1" applyFill="1" applyBorder="1" applyAlignment="1">
      <alignment horizontal="center"/>
    </xf>
    <xf numFmtId="3" fontId="8" fillId="0" borderId="0" xfId="0" applyNumberFormat="1" applyFont="1" applyFill="1" applyBorder="1" applyAlignment="1">
      <alignment horizontal="left"/>
    </xf>
    <xf numFmtId="0" fontId="8" fillId="0" borderId="0" xfId="0" applyFont="1" applyBorder="1" applyAlignment="1">
      <alignment horizontal="right"/>
    </xf>
    <xf numFmtId="0" fontId="8" fillId="0" borderId="16" xfId="0" applyFont="1" applyBorder="1" applyAlignment="1">
      <alignment/>
    </xf>
    <xf numFmtId="0" fontId="8" fillId="0" borderId="27" xfId="0" applyFont="1" applyBorder="1" applyAlignment="1">
      <alignment/>
    </xf>
    <xf numFmtId="0" fontId="8" fillId="0" borderId="22" xfId="0" applyFont="1" applyBorder="1" applyAlignment="1">
      <alignment/>
    </xf>
    <xf numFmtId="0" fontId="10" fillId="0" borderId="16" xfId="0" applyFont="1" applyBorder="1" applyAlignment="1">
      <alignment horizontal="center" vertical="center" wrapText="1"/>
    </xf>
    <xf numFmtId="0" fontId="10" fillId="0" borderId="28" xfId="0" applyFont="1" applyBorder="1" applyAlignment="1">
      <alignment horizontal="center" vertical="top" wrapText="1"/>
    </xf>
    <xf numFmtId="0" fontId="8" fillId="0" borderId="19" xfId="0" applyFont="1" applyBorder="1" applyAlignment="1">
      <alignment horizontal="justify" vertical="top" wrapText="1"/>
    </xf>
    <xf numFmtId="0" fontId="8" fillId="0" borderId="20" xfId="0" applyFont="1" applyBorder="1" applyAlignment="1">
      <alignment horizontal="justify" vertical="top" wrapText="1"/>
    </xf>
    <xf numFmtId="0" fontId="8" fillId="0" borderId="20" xfId="0" applyFont="1" applyBorder="1" applyAlignment="1">
      <alignment horizontal="left" vertical="top" wrapText="1"/>
    </xf>
    <xf numFmtId="0" fontId="8" fillId="0" borderId="21" xfId="0" applyFont="1" applyBorder="1" applyAlignment="1">
      <alignment horizontal="justify" vertical="top" wrapText="1"/>
    </xf>
    <xf numFmtId="0" fontId="10" fillId="0" borderId="27" xfId="0" applyFont="1" applyBorder="1" applyAlignment="1">
      <alignment horizontal="justify" vertical="top" wrapText="1"/>
    </xf>
    <xf numFmtId="0" fontId="10" fillId="0" borderId="16" xfId="0" applyFont="1" applyBorder="1" applyAlignment="1">
      <alignment horizontal="justify" vertical="top" wrapText="1"/>
    </xf>
    <xf numFmtId="42" fontId="10" fillId="0" borderId="0" xfId="0" applyNumberFormat="1" applyFont="1" applyBorder="1" applyAlignment="1">
      <alignment vertical="top" wrapText="1"/>
    </xf>
    <xf numFmtId="0" fontId="10" fillId="0" borderId="0" xfId="0" applyFont="1" applyBorder="1" applyAlignment="1">
      <alignment horizontal="center" vertical="top" wrapText="1"/>
    </xf>
    <xf numFmtId="44" fontId="10" fillId="0" borderId="0" xfId="0" applyNumberFormat="1" applyFont="1" applyBorder="1" applyAlignment="1">
      <alignment vertical="top" wrapText="1"/>
    </xf>
    <xf numFmtId="42" fontId="10" fillId="0" borderId="0" xfId="0" applyNumberFormat="1" applyFont="1" applyBorder="1" applyAlignment="1">
      <alignment horizontal="center" vertical="top" wrapText="1"/>
    </xf>
    <xf numFmtId="0" fontId="10" fillId="0" borderId="16" xfId="0" applyFont="1" applyBorder="1" applyAlignment="1">
      <alignment horizontal="right"/>
    </xf>
    <xf numFmtId="190" fontId="10" fillId="0" borderId="0" xfId="0" applyNumberFormat="1" applyFont="1" applyBorder="1" applyAlignment="1">
      <alignment horizontal="left"/>
    </xf>
    <xf numFmtId="0" fontId="8" fillId="0" borderId="17" xfId="0" applyFont="1" applyBorder="1" applyAlignment="1">
      <alignment/>
    </xf>
    <xf numFmtId="0" fontId="38" fillId="4" borderId="16" xfId="0" applyFont="1" applyFill="1" applyBorder="1" applyAlignment="1">
      <alignment/>
    </xf>
    <xf numFmtId="0" fontId="38" fillId="4" borderId="0" xfId="0" applyFont="1" applyFill="1" applyBorder="1" applyAlignment="1">
      <alignment/>
    </xf>
    <xf numFmtId="0" fontId="10" fillId="0" borderId="0" xfId="0" applyFont="1" applyBorder="1" applyAlignment="1">
      <alignment horizontal="center"/>
    </xf>
    <xf numFmtId="0" fontId="8" fillId="0" borderId="0" xfId="0" applyFont="1" applyBorder="1" applyAlignment="1">
      <alignment/>
    </xf>
    <xf numFmtId="0" fontId="8" fillId="0" borderId="16" xfId="0" applyFont="1" applyBorder="1" applyAlignment="1">
      <alignment vertical="top" wrapText="1"/>
    </xf>
    <xf numFmtId="0" fontId="8" fillId="0" borderId="0" xfId="0" applyFont="1" applyBorder="1" applyAlignment="1">
      <alignment vertical="top" wrapText="1"/>
    </xf>
    <xf numFmtId="0" fontId="8" fillId="0" borderId="0" xfId="0" applyFont="1" applyBorder="1" applyAlignment="1">
      <alignment horizontal="center" vertical="top" wrapText="1"/>
    </xf>
    <xf numFmtId="0" fontId="8" fillId="0" borderId="22" xfId="0" applyFont="1" applyBorder="1" applyAlignment="1">
      <alignment vertical="top" wrapText="1"/>
    </xf>
    <xf numFmtId="0" fontId="8" fillId="0" borderId="0" xfId="0" applyFont="1" applyAlignment="1">
      <alignment vertical="top" wrapText="1"/>
    </xf>
    <xf numFmtId="0" fontId="8" fillId="0" borderId="0" xfId="0" applyFont="1" applyAlignment="1">
      <alignment horizontal="justify"/>
    </xf>
    <xf numFmtId="0" fontId="7" fillId="0" borderId="29" xfId="0" applyFont="1" applyFill="1" applyBorder="1" applyAlignment="1">
      <alignment vertical="center"/>
    </xf>
    <xf numFmtId="0" fontId="7" fillId="0" borderId="0" xfId="0" applyFont="1" applyFill="1" applyBorder="1" applyAlignment="1">
      <alignment vertical="center"/>
    </xf>
    <xf numFmtId="0" fontId="36" fillId="0" borderId="0" xfId="0" applyFont="1" applyFill="1" applyAlignment="1">
      <alignment horizontal="center" vertical="center"/>
    </xf>
    <xf numFmtId="0" fontId="19" fillId="0" borderId="0" xfId="0" applyFont="1" applyBorder="1" applyAlignment="1">
      <alignment horizontal="left" vertical="center" wrapText="1"/>
    </xf>
    <xf numFmtId="42" fontId="1" fillId="0" borderId="11" xfId="0" applyNumberFormat="1" applyFont="1" applyBorder="1" applyAlignment="1">
      <alignment/>
    </xf>
    <xf numFmtId="42" fontId="1" fillId="0" borderId="25" xfId="0" applyNumberFormat="1" applyFont="1" applyBorder="1" applyAlignment="1">
      <alignment vertical="top" wrapText="1"/>
    </xf>
    <xf numFmtId="42" fontId="6" fillId="0" borderId="0" xfId="0" applyNumberFormat="1" applyFont="1" applyBorder="1" applyAlignment="1">
      <alignment vertical="top" wrapText="1"/>
    </xf>
    <xf numFmtId="42" fontId="19" fillId="0" borderId="25" xfId="0" applyNumberFormat="1" applyFont="1" applyBorder="1" applyAlignment="1">
      <alignment/>
    </xf>
    <xf numFmtId="42" fontId="19" fillId="0" borderId="12" xfId="0" applyNumberFormat="1" applyFont="1" applyBorder="1" applyAlignment="1">
      <alignment/>
    </xf>
    <xf numFmtId="42" fontId="19" fillId="0" borderId="0" xfId="0" applyNumberFormat="1" applyFont="1" applyBorder="1" applyAlignment="1">
      <alignment/>
    </xf>
    <xf numFmtId="0" fontId="19" fillId="0" borderId="17" xfId="0" applyFont="1" applyBorder="1" applyAlignment="1">
      <alignment/>
    </xf>
    <xf numFmtId="0" fontId="42" fillId="0" borderId="0" xfId="0" applyFont="1" applyFill="1" applyAlignment="1">
      <alignment horizontal="center" vertical="center" wrapText="1"/>
    </xf>
    <xf numFmtId="0" fontId="43" fillId="0" borderId="0" xfId="0" applyFont="1" applyAlignment="1">
      <alignment vertical="center"/>
    </xf>
    <xf numFmtId="0" fontId="43" fillId="0" borderId="0" xfId="0" applyFont="1" applyFill="1" applyAlignment="1">
      <alignment/>
    </xf>
    <xf numFmtId="0" fontId="43" fillId="0" borderId="0" xfId="0" applyFont="1" applyAlignment="1">
      <alignment/>
    </xf>
    <xf numFmtId="0" fontId="44" fillId="0" borderId="30" xfId="0" applyFont="1" applyFill="1" applyBorder="1" applyAlignment="1">
      <alignment horizontal="center" vertical="center"/>
    </xf>
    <xf numFmtId="0" fontId="43" fillId="0" borderId="0" xfId="0" applyFont="1" applyBorder="1" applyAlignment="1">
      <alignment/>
    </xf>
    <xf numFmtId="0" fontId="43" fillId="0" borderId="0" xfId="0" applyFont="1" applyFill="1" applyBorder="1" applyAlignment="1">
      <alignment horizontal="left"/>
    </xf>
    <xf numFmtId="0" fontId="45" fillId="0" borderId="0" xfId="0" applyFont="1" applyFill="1" applyBorder="1" applyAlignment="1">
      <alignment horizontal="left"/>
    </xf>
    <xf numFmtId="0" fontId="45" fillId="0" borderId="30" xfId="0" applyFont="1" applyFill="1" applyBorder="1" applyAlignment="1">
      <alignment horizontal="center" vertical="center"/>
    </xf>
    <xf numFmtId="3" fontId="45" fillId="0" borderId="30" xfId="0" applyNumberFormat="1" applyFont="1" applyFill="1" applyBorder="1" applyAlignment="1">
      <alignment horizontal="center" vertical="center"/>
    </xf>
    <xf numFmtId="49" fontId="45" fillId="0" borderId="30" xfId="0" applyNumberFormat="1" applyFont="1" applyFill="1" applyBorder="1" applyAlignment="1">
      <alignment horizontal="center" vertical="center"/>
    </xf>
    <xf numFmtId="14" fontId="45" fillId="0" borderId="30" xfId="0" applyNumberFormat="1" applyFont="1" applyFill="1" applyBorder="1" applyAlignment="1">
      <alignment horizontal="center" vertical="center"/>
    </xf>
    <xf numFmtId="14" fontId="8" fillId="0" borderId="0" xfId="0" applyNumberFormat="1" applyFont="1" applyFill="1" applyBorder="1" applyAlignment="1">
      <alignment horizontal="center"/>
    </xf>
    <xf numFmtId="0" fontId="10" fillId="0" borderId="2" xfId="0" applyFont="1" applyFill="1" applyBorder="1" applyAlignment="1">
      <alignment/>
    </xf>
    <xf numFmtId="7" fontId="8" fillId="0" borderId="0" xfId="0" applyNumberFormat="1" applyFont="1" applyFill="1" applyBorder="1" applyAlignment="1">
      <alignment horizontal="left"/>
    </xf>
    <xf numFmtId="0" fontId="8" fillId="0" borderId="0" xfId="0" applyFont="1" applyFill="1" applyBorder="1" applyAlignment="1">
      <alignment/>
    </xf>
    <xf numFmtId="0" fontId="8" fillId="0" borderId="30" xfId="0" applyFont="1" applyBorder="1" applyAlignment="1">
      <alignment horizontal="center" vertical="center" wrapText="1"/>
    </xf>
    <xf numFmtId="0" fontId="43" fillId="0" borderId="30" xfId="0" applyFont="1" applyBorder="1" applyAlignment="1">
      <alignment horizontal="center" vertical="center"/>
    </xf>
    <xf numFmtId="0" fontId="8" fillId="0" borderId="31" xfId="0" applyFont="1" applyBorder="1" applyAlignment="1">
      <alignment/>
    </xf>
    <xf numFmtId="0" fontId="10" fillId="0" borderId="18" xfId="0" applyFont="1" applyFill="1" applyBorder="1" applyAlignment="1">
      <alignment/>
    </xf>
    <xf numFmtId="0" fontId="38" fillId="0" borderId="17" xfId="0" applyFont="1" applyFill="1" applyBorder="1" applyAlignment="1">
      <alignment horizontal="right"/>
    </xf>
    <xf numFmtId="0" fontId="39" fillId="0" borderId="17" xfId="0" applyFont="1" applyFill="1" applyBorder="1" applyAlignment="1">
      <alignment horizontal="center"/>
    </xf>
    <xf numFmtId="0" fontId="8" fillId="0" borderId="0" xfId="0" applyFont="1" applyBorder="1" applyAlignment="1">
      <alignment horizontal="left"/>
    </xf>
    <xf numFmtId="0" fontId="39" fillId="0" borderId="17" xfId="0" applyFont="1" applyFill="1" applyBorder="1" applyAlignment="1">
      <alignment horizontal="left"/>
    </xf>
    <xf numFmtId="0" fontId="8" fillId="0" borderId="17" xfId="0" applyFont="1" applyBorder="1" applyAlignment="1">
      <alignment horizontal="left"/>
    </xf>
    <xf numFmtId="0" fontId="8" fillId="0" borderId="17" xfId="0" applyFont="1" applyFill="1" applyBorder="1" applyAlignment="1">
      <alignment horizontal="center"/>
    </xf>
    <xf numFmtId="3" fontId="8" fillId="0" borderId="17" xfId="0" applyNumberFormat="1" applyFont="1" applyFill="1" applyBorder="1" applyAlignment="1">
      <alignment horizontal="center"/>
    </xf>
    <xf numFmtId="0" fontId="39" fillId="0" borderId="17" xfId="0" applyFont="1" applyFill="1" applyBorder="1" applyAlignment="1">
      <alignment horizontal="right"/>
    </xf>
    <xf numFmtId="42" fontId="10" fillId="0" borderId="17" xfId="0" applyNumberFormat="1" applyFont="1" applyBorder="1" applyAlignment="1">
      <alignment horizontal="center" vertical="top" wrapText="1"/>
    </xf>
    <xf numFmtId="0" fontId="8" fillId="0" borderId="16" xfId="0" applyFont="1" applyBorder="1" applyAlignment="1">
      <alignment horizontal="right"/>
    </xf>
    <xf numFmtId="0" fontId="8" fillId="0" borderId="7" xfId="0" applyFont="1" applyFill="1" applyBorder="1" applyAlignment="1">
      <alignment/>
    </xf>
    <xf numFmtId="0" fontId="38" fillId="4" borderId="17" xfId="0" applyFont="1" applyFill="1" applyBorder="1" applyAlignment="1">
      <alignment/>
    </xf>
    <xf numFmtId="0" fontId="8" fillId="0" borderId="7" xfId="0" applyFont="1" applyBorder="1" applyAlignment="1">
      <alignment horizontal="center"/>
    </xf>
    <xf numFmtId="0" fontId="8" fillId="0" borderId="7" xfId="0" applyFont="1" applyBorder="1" applyAlignment="1">
      <alignment horizontal="center" vertical="top" wrapText="1"/>
    </xf>
    <xf numFmtId="0" fontId="8" fillId="0" borderId="17" xfId="0" applyFont="1" applyBorder="1" applyAlignment="1">
      <alignment horizontal="center" vertical="top" wrapText="1"/>
    </xf>
    <xf numFmtId="0" fontId="8" fillId="0" borderId="17" xfId="0" applyFont="1" applyBorder="1" applyAlignment="1">
      <alignment vertical="top" wrapText="1"/>
    </xf>
    <xf numFmtId="0" fontId="8" fillId="0" borderId="32" xfId="0" applyFont="1" applyBorder="1" applyAlignment="1">
      <alignment horizontal="center" vertical="top" wrapText="1"/>
    </xf>
    <xf numFmtId="0" fontId="8" fillId="0" borderId="9" xfId="0" applyFont="1" applyBorder="1" applyAlignment="1">
      <alignment horizontal="center" vertical="top" wrapText="1"/>
    </xf>
    <xf numFmtId="0" fontId="8" fillId="0" borderId="10" xfId="0" applyFont="1" applyBorder="1" applyAlignment="1">
      <alignment horizontal="center" vertical="top" wrapText="1"/>
    </xf>
    <xf numFmtId="0" fontId="2" fillId="0" borderId="0" xfId="22" applyBorder="1" applyAlignment="1">
      <alignment vertical="center"/>
    </xf>
    <xf numFmtId="0" fontId="8" fillId="0" borderId="0" xfId="0" applyFont="1" applyAlignment="1" quotePrefix="1">
      <alignment horizontal="center"/>
    </xf>
    <xf numFmtId="0" fontId="8" fillId="0" borderId="0" xfId="0" applyFont="1" applyFill="1" applyAlignment="1">
      <alignment/>
    </xf>
    <xf numFmtId="0" fontId="8" fillId="0" borderId="33" xfId="0" applyFont="1" applyBorder="1" applyAlignment="1">
      <alignment horizontal="center" vertical="top"/>
    </xf>
    <xf numFmtId="0" fontId="8" fillId="0" borderId="34" xfId="0" applyFont="1" applyBorder="1" applyAlignment="1">
      <alignment horizontal="center" vertical="top"/>
    </xf>
    <xf numFmtId="0" fontId="19" fillId="2" borderId="35" xfId="0" applyFont="1" applyFill="1" applyBorder="1" applyAlignment="1">
      <alignment vertical="center"/>
    </xf>
    <xf numFmtId="0" fontId="1" fillId="0" borderId="36" xfId="0" applyFont="1" applyBorder="1" applyAlignment="1">
      <alignment/>
    </xf>
    <xf numFmtId="0" fontId="1" fillId="0" borderId="30" xfId="0" applyFont="1" applyBorder="1" applyAlignment="1">
      <alignment horizontal="center"/>
    </xf>
    <xf numFmtId="0" fontId="1" fillId="0" borderId="2" xfId="0" applyFont="1" applyBorder="1" applyAlignment="1">
      <alignment/>
    </xf>
    <xf numFmtId="0" fontId="0" fillId="0" borderId="2" xfId="0" applyBorder="1" applyAlignment="1">
      <alignment/>
    </xf>
    <xf numFmtId="0" fontId="0" fillId="0" borderId="36" xfId="0" applyBorder="1" applyAlignment="1">
      <alignment/>
    </xf>
    <xf numFmtId="0" fontId="1" fillId="0" borderId="37" xfId="0" applyFont="1" applyBorder="1" applyAlignment="1">
      <alignment/>
    </xf>
    <xf numFmtId="0" fontId="0" fillId="0" borderId="38" xfId="0" applyBorder="1" applyAlignment="1">
      <alignment/>
    </xf>
    <xf numFmtId="0" fontId="1" fillId="0" borderId="39" xfId="0" applyFont="1" applyBorder="1" applyAlignment="1">
      <alignment/>
    </xf>
    <xf numFmtId="0" fontId="1" fillId="0" borderId="40" xfId="0" applyFont="1" applyBorder="1" applyAlignment="1">
      <alignment/>
    </xf>
    <xf numFmtId="0" fontId="0" fillId="0" borderId="40" xfId="0" applyBorder="1" applyAlignment="1">
      <alignment/>
    </xf>
    <xf numFmtId="0" fontId="0" fillId="0" borderId="41" xfId="0" applyBorder="1" applyAlignment="1">
      <alignment/>
    </xf>
    <xf numFmtId="0" fontId="1" fillId="0" borderId="37" xfId="0" applyFont="1" applyBorder="1" applyAlignment="1">
      <alignment horizontal="left" indent="2"/>
    </xf>
    <xf numFmtId="49" fontId="1" fillId="0" borderId="37" xfId="0" applyNumberFormat="1" applyFont="1" applyBorder="1" applyAlignment="1">
      <alignment horizontal="left" indent="2"/>
    </xf>
    <xf numFmtId="0" fontId="18" fillId="0" borderId="37" xfId="0" applyFont="1" applyBorder="1" applyAlignment="1">
      <alignment horizontal="left" indent="2"/>
    </xf>
    <xf numFmtId="0" fontId="18" fillId="0" borderId="0" xfId="0" applyFont="1" applyBorder="1" applyAlignment="1">
      <alignment/>
    </xf>
    <xf numFmtId="0" fontId="1" fillId="0" borderId="36" xfId="0" applyFont="1" applyBorder="1" applyAlignment="1">
      <alignment horizontal="center"/>
    </xf>
    <xf numFmtId="49" fontId="18" fillId="0" borderId="37" xfId="0" applyNumberFormat="1" applyFont="1" applyBorder="1" applyAlignment="1">
      <alignment horizontal="left" indent="2"/>
    </xf>
    <xf numFmtId="0" fontId="10" fillId="3" borderId="42" xfId="0" applyFont="1" applyFill="1" applyBorder="1" applyAlignment="1">
      <alignment horizontal="center" vertical="center" wrapText="1"/>
    </xf>
    <xf numFmtId="0" fontId="53" fillId="3" borderId="30" xfId="0" applyFont="1" applyFill="1" applyBorder="1" applyAlignment="1">
      <alignment horizontal="center" vertical="center" wrapText="1"/>
    </xf>
    <xf numFmtId="0" fontId="1" fillId="0" borderId="16" xfId="0" applyFont="1" applyBorder="1" applyAlignment="1">
      <alignment/>
    </xf>
    <xf numFmtId="0" fontId="6" fillId="0" borderId="16" xfId="0" applyFont="1" applyBorder="1" applyAlignment="1">
      <alignment/>
    </xf>
    <xf numFmtId="0" fontId="0" fillId="0" borderId="27" xfId="0" applyBorder="1" applyAlignment="1">
      <alignment/>
    </xf>
    <xf numFmtId="0" fontId="0" fillId="0" borderId="22" xfId="0" applyBorder="1" applyAlignment="1">
      <alignment/>
    </xf>
    <xf numFmtId="0" fontId="0" fillId="0" borderId="4" xfId="0" applyBorder="1" applyAlignment="1">
      <alignment/>
    </xf>
    <xf numFmtId="0" fontId="5" fillId="0" borderId="16" xfId="0" applyFont="1" applyBorder="1" applyAlignment="1">
      <alignment horizontal="right" vertical="top"/>
    </xf>
    <xf numFmtId="0" fontId="5" fillId="0" borderId="16" xfId="0" applyFont="1" applyBorder="1" applyAlignment="1">
      <alignment horizontal="right"/>
    </xf>
    <xf numFmtId="0" fontId="5" fillId="0" borderId="0" xfId="0" applyFont="1" applyBorder="1" applyAlignment="1">
      <alignment/>
    </xf>
    <xf numFmtId="0" fontId="0" fillId="0" borderId="0" xfId="0" applyFill="1" applyAlignment="1">
      <alignment wrapText="1"/>
    </xf>
    <xf numFmtId="0" fontId="10" fillId="2" borderId="3" xfId="0" applyFont="1" applyFill="1" applyBorder="1" applyAlignment="1">
      <alignment horizontal="left" wrapText="1"/>
    </xf>
    <xf numFmtId="0" fontId="18" fillId="2" borderId="3" xfId="0" applyFont="1" applyFill="1" applyBorder="1" applyAlignment="1">
      <alignment horizontal="left" wrapText="1"/>
    </xf>
    <xf numFmtId="0" fontId="18" fillId="2" borderId="3" xfId="0" applyFont="1" applyFill="1" applyBorder="1" applyAlignment="1">
      <alignment wrapText="1"/>
    </xf>
    <xf numFmtId="0" fontId="18" fillId="2" borderId="3" xfId="0" applyFont="1" applyFill="1" applyBorder="1" applyAlignment="1">
      <alignment/>
    </xf>
    <xf numFmtId="0" fontId="11" fillId="2" borderId="3" xfId="0" applyFont="1" applyFill="1" applyBorder="1" applyAlignment="1">
      <alignment wrapText="1"/>
    </xf>
    <xf numFmtId="0" fontId="11" fillId="0" borderId="16" xfId="0" applyFont="1" applyBorder="1" applyAlignment="1">
      <alignment/>
    </xf>
    <xf numFmtId="0" fontId="24" fillId="0" borderId="16" xfId="0" applyFont="1" applyBorder="1" applyAlignment="1">
      <alignment/>
    </xf>
    <xf numFmtId="0" fontId="11" fillId="3" borderId="5" xfId="0" applyFont="1" applyFill="1" applyBorder="1" applyAlignment="1">
      <alignment horizontal="center" wrapText="1"/>
    </xf>
    <xf numFmtId="0" fontId="11" fillId="3" borderId="5" xfId="0" applyFont="1" applyFill="1" applyBorder="1" applyAlignment="1">
      <alignment wrapText="1"/>
    </xf>
    <xf numFmtId="0" fontId="24" fillId="2" borderId="3" xfId="0" applyFont="1" applyFill="1" applyBorder="1" applyAlignment="1">
      <alignment wrapText="1"/>
    </xf>
    <xf numFmtId="0" fontId="24" fillId="0" borderId="0" xfId="0" applyFont="1" applyAlignment="1">
      <alignment wrapText="1"/>
    </xf>
    <xf numFmtId="0" fontId="10" fillId="3" borderId="36" xfId="0" applyFont="1" applyFill="1" applyBorder="1" applyAlignment="1">
      <alignment vertical="top"/>
    </xf>
    <xf numFmtId="0" fontId="8" fillId="3" borderId="36" xfId="0" applyFont="1" applyFill="1" applyBorder="1" applyAlignment="1">
      <alignment vertical="top"/>
    </xf>
    <xf numFmtId="0" fontId="27" fillId="0" borderId="43" xfId="0" applyFont="1" applyBorder="1" applyAlignment="1">
      <alignment horizontal="left" vertical="top" wrapText="1"/>
    </xf>
    <xf numFmtId="0" fontId="21" fillId="0" borderId="16" xfId="0" applyFont="1" applyFill="1" applyBorder="1" applyAlignment="1">
      <alignment horizontal="center"/>
    </xf>
    <xf numFmtId="0" fontId="21" fillId="0" borderId="0" xfId="0" applyFont="1" applyFill="1" applyBorder="1" applyAlignment="1">
      <alignment horizontal="center"/>
    </xf>
    <xf numFmtId="0" fontId="21" fillId="0" borderId="17" xfId="0" applyFont="1" applyFill="1" applyBorder="1" applyAlignment="1">
      <alignment horizontal="center"/>
    </xf>
    <xf numFmtId="0" fontId="8" fillId="3" borderId="35" xfId="0" applyFont="1" applyFill="1" applyBorder="1" applyAlignment="1">
      <alignment vertical="top"/>
    </xf>
    <xf numFmtId="0" fontId="8" fillId="0" borderId="16" xfId="0" applyFont="1" applyBorder="1" applyAlignment="1">
      <alignment horizontal="center" vertical="top"/>
    </xf>
    <xf numFmtId="0" fontId="8" fillId="0" borderId="19" xfId="0" applyFont="1" applyBorder="1" applyAlignment="1">
      <alignment horizontal="center" vertical="top"/>
    </xf>
    <xf numFmtId="0" fontId="8" fillId="0" borderId="27" xfId="0" applyFont="1" applyBorder="1" applyAlignment="1">
      <alignment horizontal="center" vertical="top"/>
    </xf>
    <xf numFmtId="0" fontId="8" fillId="0" borderId="22" xfId="0" applyFont="1" applyBorder="1" applyAlignment="1">
      <alignment horizontal="center" vertical="top"/>
    </xf>
    <xf numFmtId="0" fontId="8" fillId="0" borderId="22" xfId="0" applyFont="1" applyBorder="1" applyAlignment="1">
      <alignment vertical="top"/>
    </xf>
    <xf numFmtId="0" fontId="8" fillId="0" borderId="4" xfId="0" applyFont="1" applyBorder="1" applyAlignment="1">
      <alignment vertical="top"/>
    </xf>
    <xf numFmtId="0" fontId="1" fillId="0" borderId="44" xfId="0" applyFont="1" applyBorder="1" applyAlignment="1">
      <alignment/>
    </xf>
    <xf numFmtId="0" fontId="8" fillId="0" borderId="44" xfId="0" applyFont="1" applyBorder="1" applyAlignment="1">
      <alignment/>
    </xf>
    <xf numFmtId="0" fontId="6" fillId="0" borderId="16" xfId="0" applyFont="1" applyBorder="1" applyAlignment="1">
      <alignment horizontal="left" vertical="top" indent="2"/>
    </xf>
    <xf numFmtId="0" fontId="6" fillId="0" borderId="33" xfId="0" applyFont="1" applyBorder="1" applyAlignment="1">
      <alignment horizontal="left" vertical="top" indent="2"/>
    </xf>
    <xf numFmtId="0" fontId="6" fillId="0" borderId="19" xfId="0" applyFont="1" applyBorder="1" applyAlignment="1">
      <alignment horizontal="left" vertical="top" indent="2"/>
    </xf>
    <xf numFmtId="0" fontId="6" fillId="0" borderId="34" xfId="0" applyFont="1" applyBorder="1" applyAlignment="1">
      <alignment horizontal="left" vertical="top" indent="2"/>
    </xf>
    <xf numFmtId="0" fontId="10" fillId="0" borderId="16" xfId="0" applyFont="1" applyBorder="1" applyAlignment="1">
      <alignment/>
    </xf>
    <xf numFmtId="0" fontId="10" fillId="0" borderId="0" xfId="0" applyFont="1" applyBorder="1" applyAlignment="1">
      <alignment/>
    </xf>
    <xf numFmtId="0" fontId="38" fillId="5" borderId="16" xfId="0" applyFont="1" applyFill="1" applyBorder="1" applyAlignment="1">
      <alignment/>
    </xf>
    <xf numFmtId="0" fontId="11" fillId="0" borderId="0" xfId="0" applyFont="1" applyBorder="1" applyAlignment="1">
      <alignment/>
    </xf>
    <xf numFmtId="0" fontId="10" fillId="3" borderId="30" xfId="0" applyFont="1" applyFill="1" applyBorder="1" applyAlignment="1">
      <alignment horizontal="center"/>
    </xf>
    <xf numFmtId="0" fontId="10" fillId="3" borderId="7" xfId="0" applyFont="1" applyFill="1" applyBorder="1" applyAlignment="1">
      <alignment horizontal="center"/>
    </xf>
    <xf numFmtId="0" fontId="6" fillId="6" borderId="0" xfId="0" applyFont="1" applyFill="1" applyAlignment="1">
      <alignment horizontal="left" vertical="top"/>
    </xf>
    <xf numFmtId="0" fontId="6" fillId="4" borderId="22" xfId="0" applyFont="1" applyFill="1" applyBorder="1" applyAlignment="1">
      <alignment horizontal="center"/>
    </xf>
    <xf numFmtId="0" fontId="11" fillId="0" borderId="30" xfId="0" applyFont="1" applyFill="1" applyBorder="1" applyAlignment="1">
      <alignment horizontal="center" vertical="top" wrapText="1"/>
    </xf>
    <xf numFmtId="0" fontId="0" fillId="0" borderId="30" xfId="0" applyBorder="1" applyAlignment="1">
      <alignment/>
    </xf>
    <xf numFmtId="0" fontId="60" fillId="0" borderId="0" xfId="0" applyFont="1" applyAlignment="1">
      <alignment/>
    </xf>
    <xf numFmtId="0" fontId="23" fillId="0" borderId="16"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7" xfId="0" applyFont="1" applyFill="1" applyBorder="1" applyAlignment="1">
      <alignment horizontal="center" vertical="center"/>
    </xf>
    <xf numFmtId="0" fontId="0" fillId="0" borderId="0" xfId="0" applyFill="1" applyAlignment="1">
      <alignment vertical="center"/>
    </xf>
    <xf numFmtId="0" fontId="1" fillId="0" borderId="17" xfId="0" applyFont="1" applyBorder="1" applyAlignment="1">
      <alignment/>
    </xf>
    <xf numFmtId="0" fontId="55" fillId="0" borderId="0" xfId="0" applyFont="1" applyFill="1" applyAlignment="1">
      <alignment horizontal="center" vertical="center" wrapText="1"/>
    </xf>
    <xf numFmtId="0" fontId="61" fillId="0" borderId="0" xfId="0" applyFont="1" applyAlignment="1">
      <alignment vertical="center"/>
    </xf>
    <xf numFmtId="0" fontId="62" fillId="0" borderId="0" xfId="0" applyFont="1" applyAlignment="1">
      <alignment/>
    </xf>
    <xf numFmtId="0" fontId="21" fillId="0" borderId="0" xfId="0" applyFont="1" applyFill="1" applyBorder="1" applyAlignment="1">
      <alignment vertical="center" wrapText="1"/>
    </xf>
    <xf numFmtId="0" fontId="50" fillId="0" borderId="0" xfId="0" applyFont="1" applyAlignment="1">
      <alignment vertical="center"/>
    </xf>
    <xf numFmtId="0" fontId="33" fillId="0" borderId="0" xfId="0" applyFont="1" applyAlignment="1">
      <alignment vertical="center"/>
    </xf>
    <xf numFmtId="0" fontId="23" fillId="0" borderId="0" xfId="0" applyFont="1" applyFill="1" applyAlignment="1">
      <alignment horizontal="center" vertical="center"/>
    </xf>
    <xf numFmtId="0" fontId="63" fillId="0" borderId="0" xfId="0" applyFont="1" applyAlignment="1">
      <alignment/>
    </xf>
    <xf numFmtId="0" fontId="64" fillId="0" borderId="0" xfId="0" applyFont="1" applyAlignment="1">
      <alignment/>
    </xf>
    <xf numFmtId="0" fontId="6" fillId="0" borderId="28" xfId="0" applyFont="1" applyBorder="1" applyAlignment="1">
      <alignment horizontal="center" vertical="center" wrapText="1"/>
    </xf>
    <xf numFmtId="0" fontId="6" fillId="3" borderId="42" xfId="0" applyFont="1" applyFill="1" applyBorder="1" applyAlignment="1">
      <alignment horizontal="center" vertical="center" wrapText="1"/>
    </xf>
    <xf numFmtId="0" fontId="6" fillId="3" borderId="45" xfId="0" applyFont="1" applyFill="1" applyBorder="1" applyAlignment="1">
      <alignment horizontal="center" vertical="center" wrapText="1"/>
    </xf>
    <xf numFmtId="0" fontId="22" fillId="0" borderId="0" xfId="0" applyFont="1" applyAlignment="1">
      <alignment/>
    </xf>
    <xf numFmtId="0" fontId="50" fillId="0" borderId="0" xfId="0" applyFont="1" applyAlignment="1">
      <alignment/>
    </xf>
    <xf numFmtId="0" fontId="22" fillId="0" borderId="0" xfId="0" applyFont="1" applyAlignment="1">
      <alignment vertical="center"/>
    </xf>
    <xf numFmtId="0" fontId="6" fillId="0" borderId="27" xfId="0" applyFont="1" applyBorder="1" applyAlignment="1">
      <alignment horizontal="center" vertical="center" wrapText="1"/>
    </xf>
    <xf numFmtId="42" fontId="6" fillId="0" borderId="46" xfId="0" applyNumberFormat="1" applyFont="1" applyBorder="1" applyAlignment="1">
      <alignment horizontal="center" vertical="center" wrapText="1"/>
    </xf>
    <xf numFmtId="0" fontId="6" fillId="0" borderId="47" xfId="0" applyFont="1" applyBorder="1" applyAlignment="1">
      <alignment horizontal="center" vertical="center" wrapText="1"/>
    </xf>
    <xf numFmtId="0" fontId="19" fillId="0" borderId="47" xfId="0" applyFont="1" applyBorder="1" applyAlignment="1">
      <alignment horizontal="center" vertical="center"/>
    </xf>
    <xf numFmtId="0" fontId="19" fillId="0" borderId="0" xfId="0" applyFont="1" applyAlignment="1">
      <alignment horizontal="center" vertical="center"/>
    </xf>
    <xf numFmtId="0" fontId="1" fillId="0" borderId="0" xfId="0" applyFont="1" applyAlignment="1">
      <alignment horizontal="center" vertical="center"/>
    </xf>
    <xf numFmtId="0" fontId="8" fillId="0" borderId="0" xfId="0" applyFont="1" applyAlignment="1">
      <alignment vertical="center"/>
    </xf>
    <xf numFmtId="0" fontId="8" fillId="5" borderId="0" xfId="0" applyFont="1" applyFill="1" applyAlignment="1">
      <alignment/>
    </xf>
    <xf numFmtId="0" fontId="61" fillId="0" borderId="0" xfId="0" applyFont="1" applyAlignment="1">
      <alignment vertical="center"/>
    </xf>
    <xf numFmtId="0" fontId="62" fillId="0" borderId="0" xfId="0" applyFont="1" applyAlignment="1">
      <alignment vertical="center"/>
    </xf>
    <xf numFmtId="0" fontId="61" fillId="0" borderId="0" xfId="0" applyFont="1" applyAlignment="1">
      <alignment/>
    </xf>
    <xf numFmtId="0" fontId="61" fillId="0" borderId="0" xfId="0" applyFont="1" applyAlignment="1">
      <alignment/>
    </xf>
    <xf numFmtId="0" fontId="65" fillId="0" borderId="0" xfId="0" applyFont="1" applyAlignment="1">
      <alignment vertical="center"/>
    </xf>
    <xf numFmtId="0" fontId="62" fillId="0" borderId="0" xfId="0" applyFont="1" applyBorder="1" applyAlignment="1">
      <alignment/>
    </xf>
    <xf numFmtId="0" fontId="29" fillId="0" borderId="0" xfId="0" applyFont="1" applyFill="1" applyBorder="1" applyAlignment="1">
      <alignment vertical="center"/>
    </xf>
    <xf numFmtId="0" fontId="66" fillId="0" borderId="0" xfId="0" applyFont="1" applyAlignment="1">
      <alignment/>
    </xf>
    <xf numFmtId="0" fontId="52" fillId="0" borderId="0" xfId="0" applyFont="1" applyFill="1" applyBorder="1" applyAlignment="1">
      <alignment vertical="center" wrapText="1"/>
    </xf>
    <xf numFmtId="0" fontId="51" fillId="0" borderId="43" xfId="0" applyFont="1" applyBorder="1" applyAlignment="1">
      <alignment horizontal="left" vertical="top" wrapText="1"/>
    </xf>
    <xf numFmtId="0" fontId="66" fillId="0" borderId="0" xfId="0" applyFont="1" applyAlignment="1">
      <alignment vertical="center"/>
    </xf>
    <xf numFmtId="0" fontId="67" fillId="0" borderId="0" xfId="0" applyFont="1" applyAlignment="1">
      <alignment/>
    </xf>
    <xf numFmtId="0" fontId="8" fillId="0" borderId="36" xfId="0" applyFont="1" applyBorder="1" applyAlignment="1">
      <alignment horizontal="center"/>
    </xf>
    <xf numFmtId="0" fontId="34" fillId="6" borderId="0" xfId="0" applyFont="1" applyFill="1" applyBorder="1" applyAlignment="1">
      <alignment vertical="center" wrapText="1"/>
    </xf>
    <xf numFmtId="0" fontId="34" fillId="6" borderId="17" xfId="0" applyFont="1" applyFill="1" applyBorder="1" applyAlignment="1">
      <alignment vertical="center" wrapText="1"/>
    </xf>
    <xf numFmtId="0" fontId="8" fillId="0" borderId="36" xfId="0" applyFont="1" applyBorder="1" applyAlignment="1">
      <alignment horizontal="right"/>
    </xf>
    <xf numFmtId="3" fontId="8" fillId="0" borderId="36" xfId="0" applyNumberFormat="1" applyFont="1" applyBorder="1" applyAlignment="1">
      <alignment/>
    </xf>
    <xf numFmtId="0" fontId="8" fillId="0" borderId="36" xfId="0" applyFont="1" applyBorder="1" applyAlignment="1">
      <alignment/>
    </xf>
    <xf numFmtId="0" fontId="8" fillId="0" borderId="22" xfId="0" applyFont="1" applyFill="1" applyBorder="1" applyAlignment="1">
      <alignment/>
    </xf>
    <xf numFmtId="0" fontId="8" fillId="0" borderId="48" xfId="0" applyFont="1" applyBorder="1" applyAlignment="1">
      <alignment horizontal="center"/>
    </xf>
    <xf numFmtId="0" fontId="8" fillId="0" borderId="49" xfId="0" applyFont="1" applyBorder="1" applyAlignment="1">
      <alignment horizontal="center"/>
    </xf>
    <xf numFmtId="0" fontId="8" fillId="0" borderId="50" xfId="0" applyFont="1" applyBorder="1" applyAlignment="1">
      <alignment horizontal="center"/>
    </xf>
    <xf numFmtId="0" fontId="8" fillId="0" borderId="51" xfId="0" applyFont="1" applyBorder="1" applyAlignment="1">
      <alignment horizontal="center"/>
    </xf>
    <xf numFmtId="0" fontId="8" fillId="0" borderId="52" xfId="0" applyFont="1" applyBorder="1" applyAlignment="1">
      <alignment horizontal="center"/>
    </xf>
    <xf numFmtId="1" fontId="8" fillId="0" borderId="51" xfId="0" applyNumberFormat="1" applyFont="1" applyBorder="1" applyAlignment="1">
      <alignment horizontal="center"/>
    </xf>
    <xf numFmtId="1" fontId="8" fillId="0" borderId="51" xfId="0" applyNumberFormat="1" applyFont="1" applyFill="1" applyBorder="1" applyAlignment="1">
      <alignment horizontal="center"/>
    </xf>
    <xf numFmtId="0" fontId="8" fillId="0" borderId="53" xfId="0" applyFont="1" applyBorder="1" applyAlignment="1">
      <alignment horizontal="center"/>
    </xf>
    <xf numFmtId="1" fontId="8" fillId="0" borderId="54" xfId="0" applyNumberFormat="1" applyFont="1" applyBorder="1" applyAlignment="1">
      <alignment horizontal="center"/>
    </xf>
    <xf numFmtId="0" fontId="8" fillId="0" borderId="54" xfId="0" applyFont="1" applyBorder="1" applyAlignment="1">
      <alignment horizontal="center"/>
    </xf>
    <xf numFmtId="0" fontId="8" fillId="0" borderId="55" xfId="0" applyFont="1" applyBorder="1" applyAlignment="1">
      <alignment horizontal="center"/>
    </xf>
    <xf numFmtId="0" fontId="1" fillId="0" borderId="44" xfId="0" applyFont="1" applyFill="1" applyBorder="1" applyAlignment="1">
      <alignment/>
    </xf>
    <xf numFmtId="0" fontId="10" fillId="3" borderId="30" xfId="0" applyFont="1" applyFill="1" applyBorder="1" applyAlignment="1">
      <alignment horizontal="center" vertical="top"/>
    </xf>
    <xf numFmtId="0" fontId="8" fillId="0" borderId="50" xfId="0" applyFont="1" applyBorder="1" applyAlignment="1">
      <alignment horizontal="center" wrapText="1"/>
    </xf>
    <xf numFmtId="1" fontId="8" fillId="0" borderId="51" xfId="0" applyNumberFormat="1" applyFont="1" applyBorder="1" applyAlignment="1">
      <alignment horizontal="center" wrapText="1"/>
    </xf>
    <xf numFmtId="0" fontId="8" fillId="0" borderId="51" xfId="0" applyFont="1" applyBorder="1" applyAlignment="1">
      <alignment horizontal="center" wrapText="1"/>
    </xf>
    <xf numFmtId="0" fontId="8" fillId="0" borderId="52" xfId="0" applyFont="1" applyBorder="1" applyAlignment="1">
      <alignment horizontal="center" wrapText="1"/>
    </xf>
    <xf numFmtId="0" fontId="8" fillId="0" borderId="48" xfId="0" applyFont="1" applyBorder="1" applyAlignment="1">
      <alignment horizontal="center" wrapText="1"/>
    </xf>
    <xf numFmtId="190" fontId="8" fillId="0" borderId="51" xfId="0" applyNumberFormat="1" applyFont="1" applyBorder="1" applyAlignment="1">
      <alignment horizontal="center" wrapText="1"/>
    </xf>
    <xf numFmtId="0" fontId="8" fillId="0" borderId="54" xfId="0" applyFont="1" applyBorder="1" applyAlignment="1">
      <alignment horizontal="center" wrapText="1"/>
    </xf>
    <xf numFmtId="1" fontId="10" fillId="0" borderId="22" xfId="0" applyNumberFormat="1" applyFont="1" applyFill="1" applyBorder="1" applyAlignment="1">
      <alignment horizontal="left"/>
    </xf>
    <xf numFmtId="0" fontId="10" fillId="0" borderId="22" xfId="0" applyFont="1" applyFill="1" applyBorder="1" applyAlignment="1">
      <alignment horizontal="center"/>
    </xf>
    <xf numFmtId="0" fontId="10" fillId="0" borderId="22" xfId="0" applyFont="1" applyFill="1" applyBorder="1" applyAlignment="1">
      <alignment horizontal="left"/>
    </xf>
    <xf numFmtId="0" fontId="1" fillId="6" borderId="16" xfId="0" applyFont="1" applyFill="1" applyBorder="1" applyAlignment="1">
      <alignment horizontal="left" vertical="center" wrapText="1"/>
    </xf>
    <xf numFmtId="0" fontId="1" fillId="6" borderId="0" xfId="0" applyFont="1" applyFill="1" applyBorder="1" applyAlignment="1">
      <alignment horizontal="left" vertical="center" wrapText="1"/>
    </xf>
    <xf numFmtId="0" fontId="8" fillId="0" borderId="0" xfId="0" applyFont="1" applyBorder="1" applyAlignment="1">
      <alignment horizontal="center" textRotation="90"/>
    </xf>
    <xf numFmtId="0" fontId="48" fillId="3" borderId="0" xfId="0" applyFont="1" applyFill="1" applyBorder="1" applyAlignment="1">
      <alignment horizontal="center" wrapText="1"/>
    </xf>
    <xf numFmtId="0" fontId="8" fillId="0" borderId="22" xfId="0" applyFont="1" applyBorder="1" applyAlignment="1">
      <alignment wrapText="1"/>
    </xf>
    <xf numFmtId="0" fontId="48" fillId="0" borderId="22" xfId="0" applyFont="1" applyFill="1" applyBorder="1" applyAlignment="1">
      <alignment horizontal="center" wrapText="1"/>
    </xf>
    <xf numFmtId="190" fontId="43" fillId="0" borderId="30" xfId="0" applyNumberFormat="1" applyFont="1" applyBorder="1" applyAlignment="1">
      <alignment horizontal="center" vertical="center"/>
    </xf>
    <xf numFmtId="0" fontId="12" fillId="2" borderId="30" xfId="0" applyFont="1" applyFill="1" applyBorder="1" applyAlignment="1">
      <alignment horizontal="center" vertical="center"/>
    </xf>
    <xf numFmtId="0" fontId="6" fillId="3" borderId="28" xfId="0" applyFont="1" applyFill="1" applyBorder="1" applyAlignment="1">
      <alignment horizontal="center" vertical="center" wrapText="1"/>
    </xf>
    <xf numFmtId="3" fontId="8" fillId="0" borderId="36" xfId="0" applyNumberFormat="1" applyFont="1" applyFill="1" applyBorder="1" applyAlignment="1">
      <alignment/>
    </xf>
    <xf numFmtId="0" fontId="8" fillId="0" borderId="36" xfId="0" applyFont="1" applyFill="1" applyBorder="1" applyAlignment="1">
      <alignment/>
    </xf>
    <xf numFmtId="0" fontId="8" fillId="0" borderId="36" xfId="0" applyFont="1" applyBorder="1" applyAlignment="1">
      <alignment horizontal="left"/>
    </xf>
    <xf numFmtId="3" fontId="8" fillId="0" borderId="2" xfId="0" applyNumberFormat="1" applyFont="1" applyFill="1" applyBorder="1" applyAlignment="1">
      <alignment/>
    </xf>
    <xf numFmtId="0" fontId="8" fillId="0" borderId="2" xfId="0" applyFont="1" applyBorder="1" applyAlignment="1">
      <alignment/>
    </xf>
    <xf numFmtId="0" fontId="8" fillId="0" borderId="2" xfId="0" applyFont="1" applyBorder="1" applyAlignment="1">
      <alignment horizontal="left"/>
    </xf>
    <xf numFmtId="3" fontId="8" fillId="0" borderId="36" xfId="0" applyNumberFormat="1" applyFont="1" applyBorder="1" applyAlignment="1">
      <alignment horizontal="right"/>
    </xf>
    <xf numFmtId="0" fontId="8" fillId="0" borderId="56" xfId="0" applyFont="1" applyBorder="1" applyAlignment="1">
      <alignment/>
    </xf>
    <xf numFmtId="0" fontId="8" fillId="0" borderId="29" xfId="0" applyFont="1" applyBorder="1" applyAlignment="1">
      <alignment/>
    </xf>
    <xf numFmtId="0" fontId="8" fillId="0" borderId="57" xfId="0" applyFont="1" applyBorder="1" applyAlignment="1">
      <alignment/>
    </xf>
    <xf numFmtId="0" fontId="8" fillId="0" borderId="27" xfId="0" applyFont="1" applyFill="1" applyBorder="1" applyAlignment="1">
      <alignment horizontal="left"/>
    </xf>
    <xf numFmtId="0" fontId="8" fillId="0" borderId="4" xfId="0" applyFont="1" applyBorder="1" applyAlignment="1">
      <alignment/>
    </xf>
    <xf numFmtId="0" fontId="8" fillId="0" borderId="22" xfId="0" applyFont="1" applyBorder="1" applyAlignment="1">
      <alignment horizontal="center" vertical="top" wrapText="1"/>
    </xf>
    <xf numFmtId="0" fontId="10" fillId="3" borderId="58" xfId="0" applyFont="1" applyFill="1" applyBorder="1" applyAlignment="1">
      <alignment horizontal="center" vertical="center" wrapText="1"/>
    </xf>
    <xf numFmtId="0" fontId="8" fillId="0" borderId="0" xfId="0" applyFont="1" applyBorder="1" applyAlignment="1">
      <alignment vertical="center"/>
    </xf>
    <xf numFmtId="0" fontId="8" fillId="0" borderId="38" xfId="0" applyFont="1" applyBorder="1" applyAlignment="1">
      <alignment vertical="center"/>
    </xf>
    <xf numFmtId="0" fontId="8" fillId="0" borderId="59" xfId="0" applyFont="1" applyBorder="1" applyAlignment="1">
      <alignment wrapText="1"/>
    </xf>
    <xf numFmtId="0" fontId="8" fillId="0" borderId="38" xfId="0" applyFont="1" applyBorder="1" applyAlignment="1">
      <alignment/>
    </xf>
    <xf numFmtId="0" fontId="8" fillId="0" borderId="60" xfId="0" applyFont="1" applyBorder="1" applyAlignment="1">
      <alignment wrapText="1"/>
    </xf>
    <xf numFmtId="0" fontId="8" fillId="0" borderId="60" xfId="0" applyFont="1" applyBorder="1" applyAlignment="1">
      <alignment/>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8" fillId="0" borderId="60" xfId="0" applyFont="1" applyBorder="1" applyAlignment="1">
      <alignment horizontal="left" wrapText="1"/>
    </xf>
    <xf numFmtId="0" fontId="8" fillId="0" borderId="63" xfId="0" applyFont="1" applyBorder="1" applyAlignment="1">
      <alignment horizontal="center" vertical="center" wrapText="1"/>
    </xf>
    <xf numFmtId="0" fontId="8" fillId="0" borderId="60" xfId="0" applyFont="1" applyBorder="1" applyAlignment="1">
      <alignment vertical="top" wrapText="1"/>
    </xf>
    <xf numFmtId="0" fontId="8" fillId="0" borderId="60" xfId="0" applyFont="1" applyBorder="1" applyAlignment="1">
      <alignment horizontal="left" vertical="top" indent="10"/>
    </xf>
    <xf numFmtId="0" fontId="8" fillId="0" borderId="64" xfId="0" applyFont="1" applyBorder="1" applyAlignment="1">
      <alignment horizontal="left" vertical="top" indent="10"/>
    </xf>
    <xf numFmtId="0" fontId="11" fillId="3" borderId="16" xfId="0" applyFont="1" applyFill="1" applyBorder="1" applyAlignment="1">
      <alignment/>
    </xf>
    <xf numFmtId="0" fontId="11" fillId="3" borderId="0" xfId="0" applyFont="1" applyFill="1" applyBorder="1" applyAlignment="1">
      <alignment/>
    </xf>
    <xf numFmtId="0" fontId="11" fillId="3" borderId="17" xfId="0" applyFont="1" applyFill="1" applyBorder="1" applyAlignment="1">
      <alignment/>
    </xf>
    <xf numFmtId="0" fontId="11" fillId="3" borderId="19" xfId="0" applyFont="1" applyFill="1" applyBorder="1" applyAlignment="1">
      <alignment/>
    </xf>
    <xf numFmtId="0" fontId="11" fillId="3" borderId="36" xfId="0" applyFont="1" applyFill="1" applyBorder="1" applyAlignment="1">
      <alignment/>
    </xf>
    <xf numFmtId="0" fontId="11" fillId="3" borderId="35" xfId="0" applyFont="1" applyFill="1" applyBorder="1" applyAlignment="1">
      <alignment/>
    </xf>
    <xf numFmtId="0" fontId="6" fillId="4" borderId="16" xfId="0" applyFont="1" applyFill="1" applyBorder="1" applyAlignment="1">
      <alignment horizontal="center" vertical="center" wrapText="1"/>
    </xf>
    <xf numFmtId="0" fontId="10" fillId="0" borderId="0" xfId="0" applyFont="1" applyFill="1" applyBorder="1" applyAlignment="1">
      <alignment horizontal="center" vertical="top"/>
    </xf>
    <xf numFmtId="0" fontId="8" fillId="0" borderId="0" xfId="0" applyFont="1" applyBorder="1" applyAlignment="1">
      <alignment horizontal="center"/>
    </xf>
    <xf numFmtId="0" fontId="8" fillId="0" borderId="17" xfId="0" applyFont="1" applyBorder="1" applyAlignment="1">
      <alignment horizontal="center"/>
    </xf>
    <xf numFmtId="0" fontId="19" fillId="0" borderId="0" xfId="0" applyFont="1" applyAlignment="1">
      <alignment/>
    </xf>
    <xf numFmtId="0" fontId="19" fillId="0" borderId="0" xfId="0" applyFont="1" applyAlignment="1">
      <alignment vertical="center"/>
    </xf>
    <xf numFmtId="0" fontId="34" fillId="3" borderId="25" xfId="0" applyFont="1" applyFill="1" applyBorder="1" applyAlignment="1">
      <alignment horizontal="center" vertical="center" wrapText="1"/>
    </xf>
    <xf numFmtId="0" fontId="34" fillId="3" borderId="30"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19" fillId="2" borderId="57" xfId="0" applyFont="1" applyFill="1" applyBorder="1" applyAlignment="1">
      <alignment vertical="center"/>
    </xf>
    <xf numFmtId="0" fontId="19" fillId="3" borderId="56" xfId="0" applyFont="1" applyFill="1" applyBorder="1" applyAlignment="1">
      <alignment horizontal="left" vertical="center" wrapText="1"/>
    </xf>
    <xf numFmtId="0" fontId="24" fillId="3" borderId="29" xfId="0" applyFont="1" applyFill="1" applyBorder="1" applyAlignment="1">
      <alignment horizontal="left" vertical="center" wrapText="1"/>
    </xf>
    <xf numFmtId="0" fontId="34" fillId="3" borderId="29" xfId="0" applyFont="1" applyFill="1" applyBorder="1" applyAlignment="1">
      <alignment horizontal="center" vertical="center" wrapText="1"/>
    </xf>
    <xf numFmtId="0" fontId="24" fillId="2" borderId="65" xfId="0" applyFont="1" applyFill="1" applyBorder="1" applyAlignment="1">
      <alignment horizontal="center" vertical="center" wrapText="1"/>
    </xf>
    <xf numFmtId="0" fontId="24" fillId="2" borderId="0" xfId="0" applyFont="1" applyFill="1" applyBorder="1" applyAlignment="1">
      <alignment vertical="center"/>
    </xf>
    <xf numFmtId="0" fontId="24" fillId="2" borderId="36" xfId="0" applyFont="1" applyFill="1" applyBorder="1" applyAlignment="1">
      <alignment vertical="center"/>
    </xf>
    <xf numFmtId="0" fontId="45" fillId="0" borderId="30" xfId="0" applyFont="1" applyFill="1" applyBorder="1" applyAlignment="1">
      <alignment horizontal="center" vertical="center" wrapText="1"/>
    </xf>
    <xf numFmtId="0" fontId="19" fillId="0" borderId="16" xfId="0" applyFont="1" applyBorder="1" applyAlignment="1">
      <alignment/>
    </xf>
    <xf numFmtId="0" fontId="19" fillId="0" borderId="0" xfId="0" applyFont="1" applyBorder="1" applyAlignment="1">
      <alignment/>
    </xf>
    <xf numFmtId="0" fontId="19" fillId="0" borderId="17" xfId="0" applyFont="1" applyBorder="1" applyAlignment="1">
      <alignment/>
    </xf>
    <xf numFmtId="0" fontId="24" fillId="2" borderId="10" xfId="0" applyFont="1" applyFill="1" applyBorder="1" applyAlignment="1">
      <alignment horizontal="center" vertical="center" wrapText="1"/>
    </xf>
    <xf numFmtId="0" fontId="24" fillId="2" borderId="30" xfId="0" applyFont="1" applyFill="1" applyBorder="1" applyAlignment="1">
      <alignment horizontal="center" vertical="center"/>
    </xf>
    <xf numFmtId="0" fontId="24" fillId="2" borderId="7" xfId="0" applyFont="1" applyFill="1" applyBorder="1" applyAlignment="1">
      <alignment horizontal="center" vertical="center"/>
    </xf>
    <xf numFmtId="0" fontId="12" fillId="0" borderId="47" xfId="0" applyFont="1" applyBorder="1" applyAlignment="1">
      <alignment horizontal="center" vertical="center"/>
    </xf>
    <xf numFmtId="0" fontId="1" fillId="0" borderId="66" xfId="0" applyFont="1" applyBorder="1" applyAlignment="1">
      <alignment horizontal="center" vertical="center" wrapText="1"/>
    </xf>
    <xf numFmtId="0" fontId="1" fillId="0" borderId="67" xfId="0" applyFont="1" applyBorder="1" applyAlignment="1">
      <alignment horizontal="center" vertical="center" wrapText="1"/>
    </xf>
    <xf numFmtId="0" fontId="1" fillId="0" borderId="68" xfId="0" applyFont="1" applyBorder="1" applyAlignment="1">
      <alignment horizontal="center" vertical="center" wrapText="1"/>
    </xf>
    <xf numFmtId="0" fontId="10" fillId="3" borderId="69" xfId="0" applyFont="1" applyFill="1" applyBorder="1" applyAlignment="1">
      <alignment horizontal="center" vertical="center"/>
    </xf>
    <xf numFmtId="0" fontId="10" fillId="3" borderId="69" xfId="0" applyFont="1" applyFill="1" applyBorder="1" applyAlignment="1">
      <alignment horizontal="center" vertical="center" wrapText="1"/>
    </xf>
    <xf numFmtId="0" fontId="11" fillId="3" borderId="25" xfId="0" applyFont="1" applyFill="1" applyBorder="1" applyAlignment="1">
      <alignment horizontal="right" vertical="center"/>
    </xf>
    <xf numFmtId="0" fontId="11" fillId="0" borderId="25" xfId="0" applyFont="1" applyFill="1" applyBorder="1" applyAlignment="1">
      <alignment horizontal="center" vertical="center" wrapText="1"/>
    </xf>
    <xf numFmtId="0" fontId="11" fillId="0" borderId="7" xfId="0" applyFont="1" applyFill="1" applyBorder="1" applyAlignment="1">
      <alignment horizontal="center" vertical="top" wrapText="1"/>
    </xf>
    <xf numFmtId="0" fontId="18" fillId="0" borderId="25" xfId="0" applyFont="1" applyFill="1" applyBorder="1" applyAlignment="1">
      <alignment horizontal="left" vertical="top" wrapText="1"/>
    </xf>
    <xf numFmtId="0" fontId="18" fillId="0" borderId="25" xfId="0" applyFont="1" applyBorder="1" applyAlignment="1">
      <alignment horizontal="left" vertical="top" wrapText="1"/>
    </xf>
    <xf numFmtId="0" fontId="18" fillId="0" borderId="12" xfId="0" applyFont="1" applyFill="1" applyBorder="1" applyAlignment="1">
      <alignment horizontal="left" vertical="top" wrapText="1"/>
    </xf>
    <xf numFmtId="0" fontId="17" fillId="3" borderId="16" xfId="0" applyFont="1" applyFill="1" applyBorder="1" applyAlignment="1">
      <alignment/>
    </xf>
    <xf numFmtId="0" fontId="17" fillId="3" borderId="0" xfId="0" applyFont="1" applyFill="1" applyBorder="1" applyAlignment="1">
      <alignment/>
    </xf>
    <xf numFmtId="0" fontId="17" fillId="3" borderId="16" xfId="0" applyFont="1" applyFill="1" applyBorder="1" applyAlignment="1">
      <alignment horizontal="left" indent="2"/>
    </xf>
    <xf numFmtId="0" fontId="76" fillId="3" borderId="69" xfId="0" applyFont="1" applyFill="1" applyBorder="1" applyAlignment="1">
      <alignment horizontal="center" vertical="center"/>
    </xf>
    <xf numFmtId="0" fontId="46" fillId="3" borderId="70" xfId="0" applyFont="1" applyFill="1" applyBorder="1" applyAlignment="1">
      <alignment horizontal="center" vertical="center" wrapText="1"/>
    </xf>
    <xf numFmtId="0" fontId="46" fillId="3" borderId="69" xfId="0" applyFont="1" applyFill="1" applyBorder="1" applyAlignment="1">
      <alignment horizontal="center" vertical="center" wrapText="1"/>
    </xf>
    <xf numFmtId="0" fontId="10" fillId="0" borderId="14"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72" xfId="0" applyFont="1" applyBorder="1" applyAlignment="1">
      <alignment horizontal="center" vertical="center" wrapText="1"/>
    </xf>
    <xf numFmtId="0" fontId="76" fillId="3" borderId="69" xfId="0" applyFont="1" applyFill="1" applyBorder="1" applyAlignment="1">
      <alignment horizontal="right" vertical="center"/>
    </xf>
    <xf numFmtId="0" fontId="8" fillId="0" borderId="73" xfId="0" applyFont="1" applyBorder="1" applyAlignment="1">
      <alignment horizontal="center" vertical="center" wrapText="1"/>
    </xf>
    <xf numFmtId="0" fontId="8" fillId="0" borderId="74" xfId="0" applyFont="1" applyBorder="1" applyAlignment="1">
      <alignment horizontal="center" vertical="center" wrapText="1"/>
    </xf>
    <xf numFmtId="190" fontId="8" fillId="0" borderId="48" xfId="0" applyNumberFormat="1" applyFont="1" applyBorder="1" applyAlignment="1">
      <alignment horizontal="center"/>
    </xf>
    <xf numFmtId="190" fontId="8" fillId="0" borderId="51" xfId="0" applyNumberFormat="1" applyFont="1" applyBorder="1" applyAlignment="1">
      <alignment horizontal="center"/>
    </xf>
    <xf numFmtId="190" fontId="8" fillId="0" borderId="54" xfId="0" applyNumberFormat="1" applyFont="1" applyBorder="1" applyAlignment="1">
      <alignment horizontal="center"/>
    </xf>
    <xf numFmtId="0" fontId="0" fillId="0" borderId="0" xfId="0" applyAlignment="1">
      <alignment horizontal="center" vertical="center"/>
    </xf>
    <xf numFmtId="0" fontId="17" fillId="3" borderId="75" xfId="0" applyFont="1" applyFill="1" applyBorder="1" applyAlignment="1">
      <alignment horizontal="center" vertical="center" wrapText="1"/>
    </xf>
    <xf numFmtId="0" fontId="25" fillId="0" borderId="76" xfId="0" applyFont="1" applyBorder="1" applyAlignment="1">
      <alignment horizontal="center" vertical="center" wrapText="1"/>
    </xf>
    <xf numFmtId="0" fontId="25" fillId="0" borderId="43" xfId="0" applyFont="1" applyBorder="1" applyAlignment="1">
      <alignment horizontal="center" vertical="center" wrapText="1"/>
    </xf>
    <xf numFmtId="0" fontId="17" fillId="3" borderId="77" xfId="0" applyFont="1" applyFill="1" applyBorder="1" applyAlignment="1">
      <alignment horizontal="center" vertical="center" wrapText="1"/>
    </xf>
    <xf numFmtId="0" fontId="25" fillId="0" borderId="78" xfId="0" applyFont="1" applyBorder="1" applyAlignment="1">
      <alignment horizontal="center" vertical="center" wrapText="1"/>
    </xf>
    <xf numFmtId="0" fontId="25" fillId="0" borderId="79" xfId="0" applyFont="1" applyBorder="1" applyAlignment="1">
      <alignment horizontal="center" vertical="center" wrapText="1"/>
    </xf>
    <xf numFmtId="0" fontId="1" fillId="0" borderId="80" xfId="0" applyFont="1" applyBorder="1" applyAlignment="1">
      <alignment horizontal="center" vertical="center" wrapText="1"/>
    </xf>
    <xf numFmtId="0" fontId="17" fillId="3" borderId="69" xfId="0" applyFont="1" applyFill="1" applyBorder="1" applyAlignment="1">
      <alignment horizontal="center" vertical="center"/>
    </xf>
    <xf numFmtId="0" fontId="17" fillId="3" borderId="81" xfId="0" applyFont="1" applyFill="1" applyBorder="1" applyAlignment="1">
      <alignment horizontal="center" vertical="center"/>
    </xf>
    <xf numFmtId="6" fontId="25" fillId="0" borderId="76" xfId="0" applyNumberFormat="1" applyFont="1" applyBorder="1" applyAlignment="1">
      <alignment horizontal="center" vertical="center"/>
    </xf>
    <xf numFmtId="0" fontId="25" fillId="0" borderId="82" xfId="0" applyFont="1" applyBorder="1" applyAlignment="1">
      <alignment wrapText="1"/>
    </xf>
    <xf numFmtId="6" fontId="25" fillId="0" borderId="43" xfId="0" applyNumberFormat="1" applyFont="1" applyBorder="1" applyAlignment="1">
      <alignment horizontal="center" vertical="center"/>
    </xf>
    <xf numFmtId="0" fontId="25" fillId="0" borderId="83" xfId="0" applyFont="1" applyBorder="1" applyAlignment="1">
      <alignment wrapText="1"/>
    </xf>
    <xf numFmtId="0" fontId="8" fillId="0" borderId="84" xfId="0" applyFont="1" applyBorder="1" applyAlignment="1">
      <alignment horizontal="center" vertical="center"/>
    </xf>
    <xf numFmtId="0" fontId="8" fillId="0" borderId="85" xfId="0" applyFont="1" applyBorder="1" applyAlignment="1">
      <alignment wrapText="1"/>
    </xf>
    <xf numFmtId="0" fontId="8" fillId="0" borderId="86" xfId="0" applyFont="1" applyBorder="1" applyAlignment="1">
      <alignment horizontal="center" vertical="center"/>
    </xf>
    <xf numFmtId="0" fontId="8" fillId="0" borderId="87" xfId="0" applyFont="1" applyBorder="1" applyAlignment="1">
      <alignment horizontal="center" vertical="center"/>
    </xf>
    <xf numFmtId="0" fontId="8" fillId="0" borderId="88" xfId="0" applyFont="1" applyBorder="1" applyAlignment="1">
      <alignment wrapText="1"/>
    </xf>
    <xf numFmtId="0" fontId="8" fillId="0" borderId="89" xfId="0" applyFont="1" applyBorder="1" applyAlignment="1">
      <alignment/>
    </xf>
    <xf numFmtId="0" fontId="8" fillId="0" borderId="89" xfId="0" applyFont="1" applyBorder="1" applyAlignment="1">
      <alignment horizontal="center" vertical="center"/>
    </xf>
    <xf numFmtId="0" fontId="8" fillId="0" borderId="90" xfId="0" applyFont="1" applyBorder="1" applyAlignment="1">
      <alignment/>
    </xf>
    <xf numFmtId="0" fontId="17" fillId="0" borderId="91" xfId="0" applyFont="1" applyBorder="1" applyAlignment="1">
      <alignment horizontal="center" vertical="center"/>
    </xf>
    <xf numFmtId="6" fontId="17" fillId="0" borderId="89" xfId="0" applyNumberFormat="1" applyFont="1" applyBorder="1" applyAlignment="1">
      <alignment horizontal="center" vertical="center"/>
    </xf>
    <xf numFmtId="0" fontId="10" fillId="0" borderId="22" xfId="0" applyFont="1" applyFill="1" applyBorder="1" applyAlignment="1">
      <alignment horizontal="center" vertical="top"/>
    </xf>
    <xf numFmtId="0" fontId="8" fillId="0" borderId="92" xfId="0" applyFont="1" applyBorder="1" applyAlignment="1">
      <alignment wrapText="1"/>
    </xf>
    <xf numFmtId="0" fontId="8" fillId="0" borderId="93" xfId="0" applyFont="1" applyBorder="1" applyAlignment="1">
      <alignment/>
    </xf>
    <xf numFmtId="0" fontId="80" fillId="4" borderId="94" xfId="0" applyFont="1" applyFill="1" applyBorder="1" applyAlignment="1">
      <alignment horizontal="right"/>
    </xf>
    <xf numFmtId="0" fontId="80" fillId="4" borderId="0" xfId="0" applyFont="1" applyFill="1" applyBorder="1" applyAlignment="1">
      <alignment horizontal="right"/>
    </xf>
    <xf numFmtId="0" fontId="80" fillId="4" borderId="22" xfId="0" applyFont="1" applyFill="1" applyBorder="1" applyAlignment="1">
      <alignment horizontal="right"/>
    </xf>
    <xf numFmtId="0" fontId="80" fillId="4" borderId="95" xfId="0" applyFont="1" applyFill="1" applyBorder="1" applyAlignment="1">
      <alignment horizontal="right"/>
    </xf>
    <xf numFmtId="0" fontId="53" fillId="3" borderId="25" xfId="0" applyFont="1" applyFill="1" applyBorder="1" applyAlignment="1">
      <alignment horizontal="center" vertical="center" wrapText="1"/>
    </xf>
    <xf numFmtId="0" fontId="44" fillId="0" borderId="25" xfId="0" applyFont="1" applyFill="1" applyBorder="1" applyAlignment="1">
      <alignment horizontal="center" vertical="center" wrapText="1"/>
    </xf>
    <xf numFmtId="0" fontId="44" fillId="0" borderId="7" xfId="0" applyFont="1" applyFill="1" applyBorder="1" applyAlignment="1">
      <alignment horizontal="center" vertical="center"/>
    </xf>
    <xf numFmtId="0" fontId="45" fillId="0" borderId="7" xfId="0" applyFont="1" applyFill="1" applyBorder="1" applyAlignment="1">
      <alignment horizontal="center" vertical="center" wrapText="1"/>
    </xf>
    <xf numFmtId="0" fontId="45" fillId="0" borderId="7" xfId="0" applyFont="1" applyFill="1" applyBorder="1" applyAlignment="1">
      <alignment horizontal="center" vertical="center"/>
    </xf>
    <xf numFmtId="3" fontId="45" fillId="0" borderId="7" xfId="0" applyNumberFormat="1" applyFont="1" applyFill="1" applyBorder="1" applyAlignment="1">
      <alignment horizontal="center" vertical="center"/>
    </xf>
    <xf numFmtId="49" fontId="45" fillId="0" borderId="7" xfId="0" applyNumberFormat="1" applyFont="1" applyFill="1" applyBorder="1" applyAlignment="1">
      <alignment horizontal="center" vertical="center"/>
    </xf>
    <xf numFmtId="0" fontId="46" fillId="0" borderId="25" xfId="0" applyFont="1" applyBorder="1" applyAlignment="1">
      <alignment horizontal="center" vertical="center" wrapText="1"/>
    </xf>
    <xf numFmtId="14" fontId="45" fillId="0" borderId="7" xfId="0" applyNumberFormat="1" applyFont="1" applyFill="1" applyBorder="1" applyAlignment="1">
      <alignment horizontal="center" vertical="center"/>
    </xf>
    <xf numFmtId="0" fontId="46" fillId="0" borderId="25" xfId="0" applyFont="1" applyFill="1" applyBorder="1" applyAlignment="1">
      <alignment horizontal="center" vertical="center" wrapText="1"/>
    </xf>
    <xf numFmtId="0" fontId="43" fillId="0" borderId="7" xfId="0" applyFont="1" applyBorder="1" applyAlignment="1">
      <alignment horizontal="center" vertical="center"/>
    </xf>
    <xf numFmtId="190" fontId="43" fillId="0" borderId="7" xfId="0" applyNumberFormat="1" applyFont="1" applyBorder="1" applyAlignment="1">
      <alignment horizontal="center" vertical="center"/>
    </xf>
    <xf numFmtId="0" fontId="44" fillId="0" borderId="25" xfId="0" applyFont="1" applyFill="1" applyBorder="1" applyAlignment="1">
      <alignment horizontal="left" vertical="center" wrapText="1" indent="5"/>
    </xf>
    <xf numFmtId="0" fontId="46" fillId="0" borderId="25" xfId="0" applyFont="1" applyBorder="1" applyAlignment="1">
      <alignment horizontal="left" vertical="center" indent="5"/>
    </xf>
    <xf numFmtId="0" fontId="46" fillId="0" borderId="12" xfId="0" applyFont="1" applyBorder="1" applyAlignment="1">
      <alignment horizontal="left" vertical="center" indent="5"/>
    </xf>
    <xf numFmtId="0" fontId="44" fillId="0" borderId="12" xfId="0" applyFont="1" applyFill="1" applyBorder="1" applyAlignment="1">
      <alignment horizontal="center" vertical="center" wrapText="1"/>
    </xf>
    <xf numFmtId="49" fontId="45" fillId="0" borderId="96" xfId="0" applyNumberFormat="1" applyFont="1" applyFill="1" applyBorder="1" applyAlignment="1">
      <alignment horizontal="center" vertical="center"/>
    </xf>
    <xf numFmtId="49" fontId="45" fillId="0" borderId="10" xfId="0" applyNumberFormat="1" applyFont="1" applyFill="1" applyBorder="1" applyAlignment="1">
      <alignment horizontal="center" vertical="center"/>
    </xf>
    <xf numFmtId="0" fontId="8" fillId="0" borderId="97" xfId="0" applyFont="1" applyBorder="1" applyAlignment="1">
      <alignment vertical="center" wrapText="1"/>
    </xf>
    <xf numFmtId="0" fontId="8" fillId="0" borderId="98" xfId="0" applyFont="1" applyBorder="1" applyAlignment="1">
      <alignment horizontal="center" vertical="center" wrapText="1"/>
    </xf>
    <xf numFmtId="0" fontId="8" fillId="0" borderId="99" xfId="0" applyFont="1" applyBorder="1" applyAlignment="1">
      <alignment vertical="center" wrapText="1"/>
    </xf>
    <xf numFmtId="0" fontId="8" fillId="0" borderId="100" xfId="0" applyFont="1" applyBorder="1" applyAlignment="1">
      <alignment horizontal="center" vertical="center" wrapText="1"/>
    </xf>
    <xf numFmtId="0" fontId="8" fillId="0" borderId="99" xfId="0" applyFont="1" applyBorder="1" applyAlignment="1">
      <alignment horizontal="left" vertical="center" wrapText="1" indent="10"/>
    </xf>
    <xf numFmtId="0" fontId="8" fillId="0" borderId="99" xfId="0" applyFont="1" applyFill="1" applyBorder="1" applyAlignment="1">
      <alignment wrapText="1"/>
    </xf>
    <xf numFmtId="0" fontId="8" fillId="0" borderId="101" xfId="0" applyFont="1" applyFill="1" applyBorder="1" applyAlignment="1">
      <alignment wrapText="1"/>
    </xf>
    <xf numFmtId="0" fontId="8" fillId="0" borderId="102" xfId="0" applyFont="1" applyBorder="1" applyAlignment="1">
      <alignment horizontal="center" vertical="center" wrapText="1"/>
    </xf>
    <xf numFmtId="0" fontId="8" fillId="0" borderId="103" xfId="0" applyFont="1" applyBorder="1" applyAlignment="1">
      <alignment horizontal="center" vertical="center" wrapText="1"/>
    </xf>
    <xf numFmtId="0" fontId="18" fillId="3" borderId="25" xfId="0" applyFont="1" applyFill="1" applyBorder="1" applyAlignment="1">
      <alignment horizontal="left" vertical="top"/>
    </xf>
    <xf numFmtId="0" fontId="8" fillId="0" borderId="104" xfId="0" applyFont="1" applyBorder="1" applyAlignment="1">
      <alignment horizontal="center"/>
    </xf>
    <xf numFmtId="1" fontId="8" fillId="0" borderId="105" xfId="0" applyNumberFormat="1" applyFont="1" applyBorder="1" applyAlignment="1">
      <alignment horizontal="center"/>
    </xf>
    <xf numFmtId="0" fontId="8" fillId="0" borderId="105" xfId="0" applyFont="1" applyBorder="1" applyAlignment="1">
      <alignment horizontal="center" wrapText="1"/>
    </xf>
    <xf numFmtId="0" fontId="8" fillId="0" borderId="105" xfId="0" applyFont="1" applyBorder="1" applyAlignment="1">
      <alignment horizontal="center"/>
    </xf>
    <xf numFmtId="190" fontId="8" fillId="0" borderId="105" xfId="0" applyNumberFormat="1" applyFont="1" applyBorder="1" applyAlignment="1">
      <alignment horizontal="center"/>
    </xf>
    <xf numFmtId="0" fontId="8" fillId="0" borderId="106" xfId="0" applyFont="1" applyBorder="1" applyAlignment="1">
      <alignment horizontal="center"/>
    </xf>
    <xf numFmtId="0" fontId="58" fillId="4" borderId="16" xfId="0" applyFont="1" applyFill="1" applyBorder="1" applyAlignment="1">
      <alignment horizontal="left"/>
    </xf>
    <xf numFmtId="0" fontId="47" fillId="4" borderId="0" xfId="0" applyFont="1" applyFill="1" applyBorder="1" applyAlignment="1">
      <alignment/>
    </xf>
    <xf numFmtId="0" fontId="58" fillId="4" borderId="17" xfId="0" applyFont="1" applyFill="1" applyBorder="1" applyAlignment="1">
      <alignment horizontal="right"/>
    </xf>
    <xf numFmtId="0" fontId="1" fillId="0" borderId="17" xfId="0" applyFont="1" applyBorder="1" applyAlignment="1">
      <alignment horizontal="right"/>
    </xf>
    <xf numFmtId="0" fontId="1" fillId="0" borderId="107" xfId="0" applyFont="1" applyBorder="1" applyAlignment="1">
      <alignment/>
    </xf>
    <xf numFmtId="0" fontId="1" fillId="0" borderId="108" xfId="0" applyFont="1" applyBorder="1" applyAlignment="1">
      <alignment horizontal="right"/>
    </xf>
    <xf numFmtId="0" fontId="8" fillId="0" borderId="107" xfId="0" applyFont="1" applyBorder="1" applyAlignment="1">
      <alignment/>
    </xf>
    <xf numFmtId="0" fontId="8" fillId="0" borderId="108" xfId="0" applyFont="1" applyBorder="1" applyAlignment="1">
      <alignment horizontal="left"/>
    </xf>
    <xf numFmtId="0" fontId="8" fillId="0" borderId="4" xfId="0" applyFont="1" applyBorder="1" applyAlignment="1">
      <alignment horizontal="left"/>
    </xf>
    <xf numFmtId="0" fontId="8" fillId="0" borderId="35" xfId="0" applyFont="1" applyBorder="1" applyAlignment="1">
      <alignment/>
    </xf>
    <xf numFmtId="0" fontId="8" fillId="0" borderId="35" xfId="0" applyFont="1" applyBorder="1" applyAlignment="1">
      <alignment/>
    </xf>
    <xf numFmtId="0" fontId="6" fillId="0" borderId="0" xfId="0" applyFont="1" applyBorder="1" applyAlignment="1">
      <alignment/>
    </xf>
    <xf numFmtId="0" fontId="37" fillId="0" borderId="16" xfId="0" applyFont="1" applyBorder="1" applyAlignment="1">
      <alignment/>
    </xf>
    <xf numFmtId="190" fontId="8" fillId="0" borderId="35" xfId="0" applyNumberFormat="1" applyFont="1" applyBorder="1" applyAlignment="1">
      <alignment horizontal="left"/>
    </xf>
    <xf numFmtId="0" fontId="6" fillId="0" borderId="27" xfId="0" applyFont="1" applyBorder="1" applyAlignment="1">
      <alignment/>
    </xf>
    <xf numFmtId="0" fontId="10" fillId="0" borderId="16" xfId="0" applyFont="1" applyBorder="1" applyAlignment="1">
      <alignment horizontal="center"/>
    </xf>
    <xf numFmtId="0" fontId="10" fillId="0" borderId="0" xfId="0" applyFont="1" applyBorder="1" applyAlignment="1">
      <alignment horizontal="left"/>
    </xf>
    <xf numFmtId="0" fontId="38" fillId="5" borderId="16" xfId="0" applyFont="1" applyFill="1" applyBorder="1" applyAlignment="1">
      <alignment horizontal="center"/>
    </xf>
    <xf numFmtId="1" fontId="10" fillId="3" borderId="0" xfId="0" applyNumberFormat="1" applyFont="1" applyFill="1" applyBorder="1" applyAlignment="1">
      <alignment horizontal="center"/>
    </xf>
    <xf numFmtId="0" fontId="10" fillId="3" borderId="0" xfId="0" applyFont="1" applyFill="1" applyBorder="1" applyAlignment="1">
      <alignment horizontal="center"/>
    </xf>
    <xf numFmtId="0" fontId="8" fillId="3" borderId="0" xfId="0" applyFont="1" applyFill="1" applyBorder="1" applyAlignment="1">
      <alignment/>
    </xf>
    <xf numFmtId="0" fontId="10" fillId="3" borderId="0" xfId="0" applyFont="1" applyFill="1" applyBorder="1" applyAlignment="1">
      <alignment horizontal="left"/>
    </xf>
    <xf numFmtId="190" fontId="10" fillId="3" borderId="17" xfId="0" applyNumberFormat="1" applyFont="1" applyFill="1" applyBorder="1" applyAlignment="1">
      <alignment horizontal="center"/>
    </xf>
    <xf numFmtId="0" fontId="38" fillId="0" borderId="16" xfId="0" applyFont="1" applyFill="1" applyBorder="1" applyAlignment="1">
      <alignment horizontal="center"/>
    </xf>
    <xf numFmtId="1" fontId="10" fillId="0" borderId="0" xfId="0" applyNumberFormat="1" applyFont="1" applyFill="1" applyBorder="1" applyAlignment="1">
      <alignment horizontal="center"/>
    </xf>
    <xf numFmtId="0" fontId="10" fillId="0" borderId="0" xfId="0" applyFont="1" applyFill="1" applyBorder="1" applyAlignment="1">
      <alignment horizontal="center"/>
    </xf>
    <xf numFmtId="0" fontId="10" fillId="0" borderId="0" xfId="0" applyFont="1" applyFill="1" applyBorder="1" applyAlignment="1">
      <alignment horizontal="left"/>
    </xf>
    <xf numFmtId="190" fontId="10" fillId="0" borderId="17" xfId="0" applyNumberFormat="1" applyFont="1" applyFill="1" applyBorder="1" applyAlignment="1">
      <alignment horizontal="center"/>
    </xf>
    <xf numFmtId="0" fontId="38" fillId="0" borderId="27" xfId="0" applyFont="1" applyFill="1" applyBorder="1" applyAlignment="1">
      <alignment horizontal="center"/>
    </xf>
    <xf numFmtId="190" fontId="10" fillId="0" borderId="4" xfId="0" applyNumberFormat="1" applyFont="1" applyFill="1" applyBorder="1" applyAlignment="1">
      <alignment horizontal="center"/>
    </xf>
    <xf numFmtId="190" fontId="10" fillId="0" borderId="17" xfId="0" applyNumberFormat="1" applyFont="1" applyBorder="1" applyAlignment="1">
      <alignment horizontal="center"/>
    </xf>
    <xf numFmtId="190" fontId="8" fillId="0" borderId="4" xfId="0" applyNumberFormat="1" applyFont="1" applyBorder="1" applyAlignment="1">
      <alignment/>
    </xf>
    <xf numFmtId="0" fontId="10" fillId="0" borderId="22" xfId="0" applyFont="1" applyBorder="1" applyAlignment="1">
      <alignment/>
    </xf>
    <xf numFmtId="190" fontId="10" fillId="0" borderId="4" xfId="0" applyNumberFormat="1" applyFont="1" applyBorder="1" applyAlignment="1">
      <alignment horizontal="center"/>
    </xf>
    <xf numFmtId="190" fontId="8" fillId="0" borderId="17" xfId="0" applyNumberFormat="1" applyFont="1" applyBorder="1" applyAlignment="1">
      <alignment horizontal="center"/>
    </xf>
    <xf numFmtId="0" fontId="38" fillId="0" borderId="27" xfId="0" applyFont="1" applyFill="1" applyBorder="1" applyAlignment="1">
      <alignment/>
    </xf>
    <xf numFmtId="190" fontId="8" fillId="0" borderId="4" xfId="0" applyNumberFormat="1" applyFont="1" applyBorder="1" applyAlignment="1">
      <alignment horizontal="center"/>
    </xf>
    <xf numFmtId="0" fontId="8" fillId="0" borderId="30" xfId="0" applyFont="1" applyFill="1" applyBorder="1" applyAlignment="1">
      <alignment horizontal="center"/>
    </xf>
    <xf numFmtId="0" fontId="8" fillId="0" borderId="2" xfId="0" applyFont="1" applyFill="1" applyBorder="1" applyAlignment="1">
      <alignment horizontal="center"/>
    </xf>
    <xf numFmtId="0" fontId="48" fillId="3" borderId="0" xfId="0" applyFont="1" applyFill="1" applyBorder="1" applyAlignment="1">
      <alignment horizontal="center" vertical="center"/>
    </xf>
    <xf numFmtId="0" fontId="8" fillId="0" borderId="22" xfId="0" applyFont="1" applyBorder="1" applyAlignment="1">
      <alignment horizontal="center" vertical="center"/>
    </xf>
    <xf numFmtId="0" fontId="8" fillId="0" borderId="0" xfId="0" applyFont="1" applyBorder="1" applyAlignment="1">
      <alignment horizontal="center" vertical="center"/>
    </xf>
    <xf numFmtId="0" fontId="48" fillId="0" borderId="22" xfId="0" applyFont="1" applyFill="1" applyBorder="1" applyAlignment="1">
      <alignment horizontal="center" vertical="center"/>
    </xf>
    <xf numFmtId="0" fontId="10" fillId="0" borderId="22" xfId="0" applyFont="1" applyBorder="1" applyAlignment="1">
      <alignment horizontal="left"/>
    </xf>
    <xf numFmtId="0" fontId="10" fillId="0" borderId="0" xfId="0" applyFont="1" applyBorder="1" applyAlignment="1">
      <alignment horizontal="left" vertical="center"/>
    </xf>
    <xf numFmtId="1" fontId="48" fillId="3" borderId="0" xfId="0" applyNumberFormat="1" applyFont="1" applyFill="1" applyBorder="1" applyAlignment="1">
      <alignment horizontal="center" vertical="center"/>
    </xf>
    <xf numFmtId="1" fontId="8" fillId="0" borderId="22" xfId="0" applyNumberFormat="1" applyFont="1" applyBorder="1" applyAlignment="1">
      <alignment horizontal="center" vertical="center"/>
    </xf>
    <xf numFmtId="1" fontId="48" fillId="0" borderId="22" xfId="0" applyNumberFormat="1" applyFont="1" applyFill="1" applyBorder="1" applyAlignment="1">
      <alignment horizontal="center" vertical="center"/>
    </xf>
    <xf numFmtId="190" fontId="48" fillId="3" borderId="17" xfId="0" applyNumberFormat="1" applyFont="1" applyFill="1" applyBorder="1" applyAlignment="1">
      <alignment horizontal="center" vertical="center"/>
    </xf>
    <xf numFmtId="190" fontId="8" fillId="0" borderId="4" xfId="0" applyNumberFormat="1" applyFont="1" applyBorder="1" applyAlignment="1">
      <alignment horizontal="center" vertical="center"/>
    </xf>
    <xf numFmtId="190" fontId="8" fillId="0" borderId="17" xfId="0" applyNumberFormat="1" applyFont="1" applyBorder="1" applyAlignment="1">
      <alignment horizontal="center" vertical="center"/>
    </xf>
    <xf numFmtId="190" fontId="48" fillId="0" borderId="4" xfId="0" applyNumberFormat="1" applyFont="1" applyFill="1" applyBorder="1" applyAlignment="1">
      <alignment horizontal="center" vertical="center"/>
    </xf>
    <xf numFmtId="0" fontId="53" fillId="3" borderId="7" xfId="0" applyFont="1" applyFill="1" applyBorder="1" applyAlignment="1">
      <alignment horizontal="center" vertical="center" wrapText="1"/>
    </xf>
    <xf numFmtId="3" fontId="43" fillId="0" borderId="30" xfId="0" applyNumberFormat="1" applyFont="1" applyBorder="1" applyAlignment="1">
      <alignment horizontal="center" vertical="center"/>
    </xf>
    <xf numFmtId="3" fontId="43" fillId="0" borderId="7" xfId="0" applyNumberFormat="1" applyFont="1" applyBorder="1" applyAlignment="1">
      <alignment horizontal="center" vertical="center"/>
    </xf>
    <xf numFmtId="3" fontId="12" fillId="2" borderId="30" xfId="0" applyNumberFormat="1" applyFont="1" applyFill="1" applyBorder="1" applyAlignment="1">
      <alignment horizontal="center" vertical="center"/>
    </xf>
    <xf numFmtId="0" fontId="8" fillId="0" borderId="59" xfId="0" applyFont="1" applyBorder="1" applyAlignment="1">
      <alignment/>
    </xf>
    <xf numFmtId="14" fontId="8" fillId="0" borderId="30" xfId="0" applyNumberFormat="1" applyFont="1" applyBorder="1" applyAlignment="1">
      <alignment horizontal="center" vertical="center" wrapText="1"/>
    </xf>
    <xf numFmtId="14" fontId="8" fillId="0" borderId="63" xfId="0" applyNumberFormat="1" applyFont="1" applyBorder="1" applyAlignment="1">
      <alignment horizontal="center" vertical="center" wrapText="1"/>
    </xf>
    <xf numFmtId="0" fontId="8" fillId="0" borderId="109" xfId="0" applyFont="1" applyFill="1" applyBorder="1" applyAlignment="1">
      <alignment wrapText="1"/>
    </xf>
    <xf numFmtId="0" fontId="8" fillId="0" borderId="110" xfId="0" applyFont="1" applyBorder="1" applyAlignment="1">
      <alignment horizontal="center" vertical="center" wrapText="1"/>
    </xf>
    <xf numFmtId="0" fontId="8" fillId="0" borderId="111" xfId="0" applyFont="1" applyBorder="1" applyAlignment="1">
      <alignment horizontal="center" vertical="center" wrapText="1"/>
    </xf>
    <xf numFmtId="0" fontId="10" fillId="7" borderId="0" xfId="0" applyFont="1" applyFill="1" applyBorder="1" applyAlignment="1">
      <alignment wrapText="1"/>
    </xf>
    <xf numFmtId="0" fontId="8" fillId="0" borderId="112" xfId="0" applyFont="1" applyBorder="1" applyAlignment="1">
      <alignment horizontal="center" wrapText="1"/>
    </xf>
    <xf numFmtId="0" fontId="8" fillId="0" borderId="53" xfId="0" applyFont="1" applyBorder="1" applyAlignment="1">
      <alignment horizontal="center" wrapText="1"/>
    </xf>
    <xf numFmtId="0" fontId="42" fillId="0" borderId="113" xfId="0" applyFont="1" applyFill="1" applyBorder="1" applyAlignment="1">
      <alignment horizontal="center" vertical="center" wrapText="1"/>
    </xf>
    <xf numFmtId="0" fontId="46" fillId="0" borderId="114" xfId="0" applyFont="1" applyFill="1" applyBorder="1" applyAlignment="1">
      <alignment horizontal="center" vertical="center" wrapText="1"/>
    </xf>
    <xf numFmtId="0" fontId="46" fillId="0" borderId="115" xfId="0" applyFont="1" applyFill="1" applyBorder="1" applyAlignment="1">
      <alignment horizontal="center" vertical="center" wrapText="1"/>
    </xf>
    <xf numFmtId="0" fontId="15" fillId="0" borderId="16" xfId="0" applyFont="1" applyFill="1" applyBorder="1" applyAlignment="1">
      <alignment horizontal="center" wrapText="1"/>
    </xf>
    <xf numFmtId="0" fontId="15" fillId="0" borderId="0" xfId="0" applyFont="1" applyFill="1" applyBorder="1" applyAlignment="1">
      <alignment horizontal="center" wrapText="1"/>
    </xf>
    <xf numFmtId="0" fontId="50" fillId="0" borderId="0"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16" xfId="0" applyFont="1" applyFill="1" applyBorder="1" applyAlignment="1">
      <alignment horizontal="left" vertical="center" wrapText="1"/>
    </xf>
    <xf numFmtId="0" fontId="70" fillId="2" borderId="0" xfId="0" applyFont="1" applyFill="1" applyBorder="1" applyAlignment="1">
      <alignment horizontal="left" vertical="center" wrapText="1"/>
    </xf>
    <xf numFmtId="0" fontId="70" fillId="2" borderId="17" xfId="0" applyFont="1" applyFill="1" applyBorder="1" applyAlignment="1">
      <alignment horizontal="left" vertical="center" wrapText="1"/>
    </xf>
    <xf numFmtId="0" fontId="68" fillId="4" borderId="16" xfId="0" applyFont="1" applyFill="1" applyBorder="1" applyAlignment="1">
      <alignment horizontal="center" vertical="center"/>
    </xf>
    <xf numFmtId="0" fontId="68" fillId="4" borderId="0" xfId="0" applyFont="1" applyFill="1" applyBorder="1" applyAlignment="1">
      <alignment horizontal="center" vertical="center"/>
    </xf>
    <xf numFmtId="0" fontId="68" fillId="4" borderId="17" xfId="0" applyFont="1" applyFill="1" applyBorder="1" applyAlignment="1">
      <alignment horizontal="center" vertical="center"/>
    </xf>
    <xf numFmtId="0" fontId="70" fillId="2" borderId="16" xfId="0" applyFont="1" applyFill="1" applyBorder="1" applyAlignment="1">
      <alignment horizontal="left" vertical="center" wrapText="1"/>
    </xf>
    <xf numFmtId="0" fontId="75" fillId="2" borderId="16" xfId="0" applyFont="1" applyFill="1" applyBorder="1" applyAlignment="1">
      <alignment vertical="center"/>
    </xf>
    <xf numFmtId="0" fontId="75" fillId="2" borderId="0" xfId="0" applyFont="1" applyFill="1" applyBorder="1" applyAlignment="1">
      <alignment vertical="center"/>
    </xf>
    <xf numFmtId="0" fontId="75" fillId="2" borderId="17" xfId="0" applyFont="1" applyFill="1" applyBorder="1" applyAlignment="1">
      <alignment vertical="center"/>
    </xf>
    <xf numFmtId="0" fontId="18" fillId="0" borderId="30" xfId="0" applyFont="1" applyFill="1" applyBorder="1" applyAlignment="1">
      <alignment horizontal="center" vertical="center" wrapText="1"/>
    </xf>
    <xf numFmtId="0" fontId="18" fillId="0" borderId="7" xfId="0" applyFont="1" applyFill="1" applyBorder="1" applyAlignment="1">
      <alignment horizontal="center" vertical="center" wrapText="1"/>
    </xf>
    <xf numFmtId="14" fontId="8" fillId="0" borderId="7" xfId="0" applyNumberFormat="1" applyFont="1" applyBorder="1" applyAlignment="1">
      <alignment horizontal="center"/>
    </xf>
    <xf numFmtId="0" fontId="55" fillId="4" borderId="77" xfId="0" applyFont="1" applyFill="1" applyBorder="1" applyAlignment="1">
      <alignment horizontal="center" vertical="center"/>
    </xf>
    <xf numFmtId="0" fontId="55" fillId="4" borderId="116" xfId="0" applyFont="1" applyFill="1" applyBorder="1" applyAlignment="1">
      <alignment horizontal="center" vertical="center"/>
    </xf>
    <xf numFmtId="0" fontId="55" fillId="4" borderId="81" xfId="0" applyFont="1" applyFill="1" applyBorder="1" applyAlignment="1">
      <alignment horizontal="center" vertical="center"/>
    </xf>
    <xf numFmtId="0" fontId="23" fillId="5" borderId="56" xfId="0" applyFont="1" applyFill="1" applyBorder="1" applyAlignment="1">
      <alignment horizontal="center" vertical="center"/>
    </xf>
    <xf numFmtId="0" fontId="23" fillId="5" borderId="29" xfId="0" applyFont="1" applyFill="1" applyBorder="1" applyAlignment="1">
      <alignment horizontal="center" vertical="center"/>
    </xf>
    <xf numFmtId="0" fontId="23" fillId="5" borderId="57" xfId="0" applyFont="1" applyFill="1" applyBorder="1" applyAlignment="1">
      <alignment horizontal="center" vertical="center"/>
    </xf>
    <xf numFmtId="0" fontId="23" fillId="4" borderId="16" xfId="0" applyFont="1" applyFill="1" applyBorder="1" applyAlignment="1">
      <alignment horizontal="center" vertical="center"/>
    </xf>
    <xf numFmtId="0" fontId="65" fillId="4" borderId="0" xfId="0" applyFont="1" applyFill="1" applyBorder="1" applyAlignment="1">
      <alignment horizontal="center" vertical="center"/>
    </xf>
    <xf numFmtId="0" fontId="65" fillId="4" borderId="17" xfId="0" applyFont="1" applyFill="1" applyBorder="1" applyAlignment="1">
      <alignment horizontal="center" vertical="center"/>
    </xf>
    <xf numFmtId="0" fontId="75" fillId="2" borderId="16" xfId="0" applyFont="1" applyFill="1" applyBorder="1" applyAlignment="1">
      <alignment horizontal="left" vertical="center" wrapText="1"/>
    </xf>
    <xf numFmtId="0" fontId="75" fillId="2" borderId="0" xfId="0" applyFont="1" applyFill="1" applyBorder="1" applyAlignment="1">
      <alignment horizontal="left" vertical="center" wrapText="1"/>
    </xf>
    <xf numFmtId="0" fontId="75" fillId="2" borderId="17" xfId="0" applyFont="1" applyFill="1" applyBorder="1" applyAlignment="1">
      <alignment horizontal="left" vertical="center" wrapText="1"/>
    </xf>
    <xf numFmtId="0" fontId="75" fillId="2" borderId="16" xfId="0" applyFont="1" applyFill="1" applyBorder="1" applyAlignment="1">
      <alignment horizontal="left" vertical="center"/>
    </xf>
    <xf numFmtId="0" fontId="75" fillId="2" borderId="0" xfId="0" applyFont="1" applyFill="1" applyBorder="1" applyAlignment="1">
      <alignment horizontal="left" vertical="center"/>
    </xf>
    <xf numFmtId="0" fontId="75" fillId="2" borderId="17" xfId="0" applyFont="1" applyFill="1" applyBorder="1" applyAlignment="1">
      <alignment horizontal="left" vertical="center"/>
    </xf>
    <xf numFmtId="0" fontId="59" fillId="2" borderId="19" xfId="0" applyFont="1" applyFill="1" applyBorder="1" applyAlignment="1">
      <alignment horizontal="left" vertical="center" wrapText="1"/>
    </xf>
    <xf numFmtId="0" fontId="59" fillId="2" borderId="36" xfId="0" applyFont="1" applyFill="1" applyBorder="1" applyAlignment="1">
      <alignment horizontal="left" vertical="center" wrapText="1"/>
    </xf>
    <xf numFmtId="0" fontId="59" fillId="2" borderId="35" xfId="0" applyFont="1" applyFill="1" applyBorder="1" applyAlignment="1">
      <alignment horizontal="left" vertical="center" wrapText="1"/>
    </xf>
    <xf numFmtId="0" fontId="15" fillId="0" borderId="17" xfId="0" applyFont="1" applyFill="1" applyBorder="1" applyAlignment="1">
      <alignment horizontal="center" wrapText="1"/>
    </xf>
    <xf numFmtId="0" fontId="15" fillId="0" borderId="27" xfId="0" applyFont="1" applyFill="1" applyBorder="1" applyAlignment="1">
      <alignment horizontal="center" wrapText="1"/>
    </xf>
    <xf numFmtId="0" fontId="15" fillId="0" borderId="22" xfId="0" applyFont="1" applyFill="1" applyBorder="1" applyAlignment="1">
      <alignment horizontal="center" wrapText="1"/>
    </xf>
    <xf numFmtId="0" fontId="15" fillId="0" borderId="4" xfId="0" applyFont="1" applyFill="1" applyBorder="1" applyAlignment="1">
      <alignment horizontal="center" wrapText="1"/>
    </xf>
    <xf numFmtId="0" fontId="50" fillId="0" borderId="16" xfId="0" applyFont="1" applyFill="1" applyBorder="1" applyAlignment="1">
      <alignment vertical="center" wrapText="1"/>
    </xf>
    <xf numFmtId="0" fontId="50" fillId="0" borderId="0" xfId="0" applyFont="1" applyFill="1" applyBorder="1" applyAlignment="1">
      <alignment vertical="center" wrapText="1"/>
    </xf>
    <xf numFmtId="0" fontId="50" fillId="0" borderId="17" xfId="0" applyFont="1" applyFill="1" applyBorder="1" applyAlignment="1">
      <alignment vertical="center" wrapText="1"/>
    </xf>
    <xf numFmtId="0" fontId="75" fillId="0" borderId="16" xfId="0" applyFont="1" applyFill="1" applyBorder="1" applyAlignment="1">
      <alignment vertical="center" wrapText="1"/>
    </xf>
    <xf numFmtId="0" fontId="75" fillId="0" borderId="0" xfId="0" applyFont="1" applyFill="1" applyBorder="1" applyAlignment="1">
      <alignment vertical="center" wrapText="1"/>
    </xf>
    <xf numFmtId="0" fontId="75" fillId="0" borderId="17" xfId="0" applyFont="1" applyFill="1" applyBorder="1" applyAlignment="1">
      <alignment vertical="center" wrapText="1"/>
    </xf>
    <xf numFmtId="0" fontId="0" fillId="0" borderId="0" xfId="0" applyAlignment="1">
      <alignment horizontal="left" vertical="center" wrapText="1"/>
    </xf>
    <xf numFmtId="0" fontId="0" fillId="0" borderId="17" xfId="0" applyBorder="1" applyAlignment="1">
      <alignment horizontal="left" vertical="center" wrapText="1"/>
    </xf>
    <xf numFmtId="0" fontId="73" fillId="8" borderId="22" xfId="0" applyFont="1" applyFill="1" applyBorder="1" applyAlignment="1">
      <alignment horizontal="center" vertical="center" wrapText="1"/>
    </xf>
    <xf numFmtId="0" fontId="73" fillId="8" borderId="0" xfId="0" applyFont="1" applyFill="1" applyAlignment="1">
      <alignment horizontal="center" vertical="center"/>
    </xf>
    <xf numFmtId="0" fontId="72" fillId="9" borderId="0" xfId="0" applyFont="1" applyFill="1" applyAlignment="1">
      <alignment horizontal="center"/>
    </xf>
    <xf numFmtId="0" fontId="73" fillId="8" borderId="0" xfId="0" applyFont="1" applyFill="1" applyAlignment="1">
      <alignment horizontal="center" vertical="center" wrapText="1"/>
    </xf>
    <xf numFmtId="0" fontId="11" fillId="7" borderId="0" xfId="0" applyFont="1" applyFill="1" applyAlignment="1">
      <alignment horizontal="left"/>
    </xf>
    <xf numFmtId="0" fontId="15" fillId="0" borderId="0" xfId="0" applyFont="1" applyFill="1" applyBorder="1" applyAlignment="1">
      <alignment horizontal="left" vertical="top" wrapText="1"/>
    </xf>
    <xf numFmtId="0" fontId="23" fillId="5" borderId="16" xfId="0" applyFont="1" applyFill="1" applyBorder="1" applyAlignment="1">
      <alignment horizontal="center" vertical="center"/>
    </xf>
    <xf numFmtId="0" fontId="23" fillId="5" borderId="0" xfId="0" applyFont="1" applyFill="1" applyBorder="1" applyAlignment="1">
      <alignment horizontal="center" vertical="center"/>
    </xf>
    <xf numFmtId="0" fontId="23" fillId="5" borderId="17" xfId="0" applyFont="1" applyFill="1" applyBorder="1" applyAlignment="1">
      <alignment horizontal="center" vertical="center"/>
    </xf>
    <xf numFmtId="0" fontId="30" fillId="4" borderId="16" xfId="0" applyFont="1" applyFill="1" applyBorder="1" applyAlignment="1">
      <alignment horizontal="center" vertical="center"/>
    </xf>
    <xf numFmtId="0" fontId="30" fillId="4" borderId="0" xfId="0" applyFont="1" applyFill="1" applyBorder="1" applyAlignment="1">
      <alignment horizontal="center" vertical="center"/>
    </xf>
    <xf numFmtId="0" fontId="30" fillId="4" borderId="17" xfId="0" applyFont="1" applyFill="1" applyBorder="1" applyAlignment="1">
      <alignment horizontal="center" vertical="center"/>
    </xf>
    <xf numFmtId="0" fontId="6" fillId="7" borderId="0" xfId="0" applyFont="1" applyFill="1" applyAlignment="1">
      <alignment horizontal="left" vertical="center"/>
    </xf>
    <xf numFmtId="0" fontId="74" fillId="4" borderId="16" xfId="0" applyFont="1" applyFill="1" applyBorder="1" applyAlignment="1">
      <alignment horizontal="center" vertical="center" wrapText="1"/>
    </xf>
    <xf numFmtId="0" fontId="74" fillId="4" borderId="0" xfId="0" applyFont="1" applyFill="1" applyBorder="1" applyAlignment="1">
      <alignment horizontal="center" vertical="center" wrapText="1"/>
    </xf>
    <xf numFmtId="0" fontId="74" fillId="4" borderId="17" xfId="0" applyFont="1" applyFill="1" applyBorder="1" applyAlignment="1">
      <alignment horizontal="center" vertical="center" wrapText="1"/>
    </xf>
    <xf numFmtId="0" fontId="23" fillId="4" borderId="77" xfId="0" applyFont="1" applyFill="1" applyBorder="1" applyAlignment="1">
      <alignment horizontal="center" vertical="center"/>
    </xf>
    <xf numFmtId="0" fontId="23" fillId="4" borderId="116" xfId="0" applyFont="1" applyFill="1" applyBorder="1" applyAlignment="1">
      <alignment horizontal="center" vertical="center"/>
    </xf>
    <xf numFmtId="0" fontId="23" fillId="4" borderId="81" xfId="0" applyFont="1" applyFill="1" applyBorder="1" applyAlignment="1">
      <alignment horizontal="center" vertical="center"/>
    </xf>
    <xf numFmtId="0" fontId="16" fillId="5" borderId="16"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6" fillId="5" borderId="17" xfId="0" applyFont="1" applyFill="1" applyBorder="1" applyAlignment="1">
      <alignment horizontal="center" vertical="center" wrapText="1"/>
    </xf>
    <xf numFmtId="0" fontId="43" fillId="0" borderId="30" xfId="0" applyFont="1" applyBorder="1" applyAlignment="1">
      <alignment horizontal="left" vertical="top" wrapText="1"/>
    </xf>
    <xf numFmtId="0" fontId="43" fillId="0" borderId="7" xfId="0" applyFont="1" applyBorder="1" applyAlignment="1">
      <alignment horizontal="left" vertical="top" wrapText="1"/>
    </xf>
    <xf numFmtId="0" fontId="43" fillId="0" borderId="96" xfId="0" applyFont="1" applyBorder="1" applyAlignment="1">
      <alignment horizontal="left" vertical="top" wrapText="1"/>
    </xf>
    <xf numFmtId="0" fontId="43" fillId="0" borderId="10" xfId="0" applyFont="1" applyBorder="1" applyAlignment="1">
      <alignment horizontal="left" vertical="top" wrapText="1"/>
    </xf>
    <xf numFmtId="0" fontId="53" fillId="3" borderId="20" xfId="0" applyFont="1" applyFill="1" applyBorder="1" applyAlignment="1">
      <alignment horizontal="left" vertical="center" wrapText="1"/>
    </xf>
    <xf numFmtId="0" fontId="53" fillId="3" borderId="2" xfId="0" applyFont="1" applyFill="1" applyBorder="1" applyAlignment="1">
      <alignment horizontal="left" vertical="center" wrapText="1"/>
    </xf>
    <xf numFmtId="0" fontId="53" fillId="3" borderId="18" xfId="0" applyFont="1" applyFill="1" applyBorder="1" applyAlignment="1">
      <alignment horizontal="left" vertical="center" wrapText="1"/>
    </xf>
    <xf numFmtId="0" fontId="24" fillId="2" borderId="20" xfId="0" applyFont="1" applyFill="1" applyBorder="1" applyAlignment="1">
      <alignment horizontal="center" vertical="center"/>
    </xf>
    <xf numFmtId="0" fontId="24" fillId="2" borderId="117" xfId="0" applyFont="1" applyFill="1" applyBorder="1" applyAlignment="1">
      <alignment horizontal="center" vertical="center"/>
    </xf>
    <xf numFmtId="0" fontId="24" fillId="2" borderId="30" xfId="0" applyFont="1" applyFill="1" applyBorder="1" applyAlignment="1">
      <alignment horizontal="center" vertical="center"/>
    </xf>
    <xf numFmtId="0" fontId="17" fillId="7" borderId="118" xfId="0" applyFont="1" applyFill="1" applyBorder="1" applyAlignment="1">
      <alignment horizontal="left" vertical="center" wrapText="1"/>
    </xf>
    <xf numFmtId="0" fontId="17" fillId="7" borderId="119" xfId="0" applyFont="1" applyFill="1" applyBorder="1" applyAlignment="1">
      <alignment horizontal="left" vertical="center" wrapText="1"/>
    </xf>
    <xf numFmtId="0" fontId="17" fillId="7" borderId="120" xfId="0" applyFont="1" applyFill="1" applyBorder="1" applyAlignment="1">
      <alignment horizontal="left" vertical="center" wrapText="1"/>
    </xf>
    <xf numFmtId="0" fontId="54" fillId="4" borderId="20" xfId="0" applyFont="1" applyFill="1" applyBorder="1" applyAlignment="1">
      <alignment horizontal="center" vertical="center"/>
    </xf>
    <xf numFmtId="0" fontId="54" fillId="4" borderId="2" xfId="0" applyFont="1" applyFill="1" applyBorder="1" applyAlignment="1">
      <alignment horizontal="center" vertical="center"/>
    </xf>
    <xf numFmtId="0" fontId="54" fillId="4" borderId="36" xfId="0" applyFont="1" applyFill="1" applyBorder="1" applyAlignment="1">
      <alignment horizontal="center" vertical="center"/>
    </xf>
    <xf numFmtId="0" fontId="54" fillId="4" borderId="18" xfId="0" applyFont="1" applyFill="1" applyBorder="1" applyAlignment="1">
      <alignment horizontal="center" vertical="center"/>
    </xf>
    <xf numFmtId="0" fontId="34" fillId="3" borderId="117" xfId="0" applyFont="1" applyFill="1" applyBorder="1" applyAlignment="1">
      <alignment horizontal="center" vertical="center" wrapText="1"/>
    </xf>
    <xf numFmtId="0" fontId="34" fillId="3" borderId="30"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24" fillId="0" borderId="121" xfId="0" applyFont="1" applyBorder="1" applyAlignment="1">
      <alignment horizontal="left" vertical="top"/>
    </xf>
    <xf numFmtId="0" fontId="24" fillId="0" borderId="122" xfId="0" applyFont="1" applyBorder="1" applyAlignment="1">
      <alignment horizontal="left" vertical="top"/>
    </xf>
    <xf numFmtId="0" fontId="21" fillId="4" borderId="16" xfId="0" applyFont="1" applyFill="1" applyBorder="1" applyAlignment="1">
      <alignment horizontal="center" vertical="center" wrapText="1"/>
    </xf>
    <xf numFmtId="0" fontId="21" fillId="4" borderId="0" xfId="0" applyFont="1" applyFill="1" applyBorder="1" applyAlignment="1">
      <alignment horizontal="center" vertical="center" wrapText="1"/>
    </xf>
    <xf numFmtId="0" fontId="21" fillId="4" borderId="17" xfId="0" applyFont="1" applyFill="1" applyBorder="1" applyAlignment="1">
      <alignment horizontal="center" vertical="center" wrapText="1"/>
    </xf>
    <xf numFmtId="0" fontId="24" fillId="2" borderId="56" xfId="0" applyFont="1" applyFill="1" applyBorder="1" applyAlignment="1">
      <alignment horizontal="left" vertical="center" wrapText="1"/>
    </xf>
    <xf numFmtId="0" fontId="24" fillId="2" borderId="29" xfId="0" applyFont="1" applyFill="1" applyBorder="1" applyAlignment="1">
      <alignment horizontal="left" vertical="center" wrapText="1"/>
    </xf>
    <xf numFmtId="0" fontId="24" fillId="2" borderId="57" xfId="0" applyFont="1" applyFill="1" applyBorder="1" applyAlignment="1">
      <alignment horizontal="left" vertical="center" wrapText="1"/>
    </xf>
    <xf numFmtId="0" fontId="54" fillId="4" borderId="19" xfId="0" applyFont="1" applyFill="1" applyBorder="1" applyAlignment="1">
      <alignment horizontal="center" vertical="center"/>
    </xf>
    <xf numFmtId="0" fontId="54" fillId="4" borderId="35" xfId="0" applyFont="1" applyFill="1" applyBorder="1" applyAlignment="1">
      <alignment horizontal="center" vertical="center"/>
    </xf>
    <xf numFmtId="0" fontId="24" fillId="2" borderId="56" xfId="0" applyFont="1" applyFill="1" applyBorder="1" applyAlignment="1">
      <alignment horizontal="left" vertical="center"/>
    </xf>
    <xf numFmtId="0" fontId="24" fillId="2" borderId="29" xfId="0" applyFont="1" applyFill="1" applyBorder="1" applyAlignment="1">
      <alignment horizontal="left" vertical="center"/>
    </xf>
    <xf numFmtId="0" fontId="24" fillId="2" borderId="19" xfId="0" applyFont="1" applyFill="1" applyBorder="1" applyAlignment="1">
      <alignment horizontal="left" vertical="center"/>
    </xf>
    <xf numFmtId="0" fontId="24" fillId="2" borderId="36" xfId="0" applyFont="1" applyFill="1" applyBorder="1" applyAlignment="1">
      <alignment horizontal="left" vertical="center"/>
    </xf>
    <xf numFmtId="0" fontId="24" fillId="2" borderId="21" xfId="0" applyFont="1" applyFill="1" applyBorder="1" applyAlignment="1">
      <alignment horizontal="center" vertical="center" wrapText="1"/>
    </xf>
    <xf numFmtId="0" fontId="24" fillId="2" borderId="123" xfId="0" applyFont="1" applyFill="1" applyBorder="1" applyAlignment="1">
      <alignment horizontal="center" vertical="center" wrapText="1"/>
    </xf>
    <xf numFmtId="0" fontId="24" fillId="2" borderId="13" xfId="0" applyFont="1" applyFill="1" applyBorder="1" applyAlignment="1">
      <alignment horizontal="center" vertical="center"/>
    </xf>
    <xf numFmtId="0" fontId="24" fillId="2" borderId="2" xfId="0" applyFont="1" applyFill="1" applyBorder="1" applyAlignment="1">
      <alignment horizontal="center" vertical="center"/>
    </xf>
    <xf numFmtId="0" fontId="21" fillId="5" borderId="16" xfId="0" applyFont="1" applyFill="1" applyBorder="1" applyAlignment="1">
      <alignment horizontal="center" vertical="center"/>
    </xf>
    <xf numFmtId="0" fontId="21" fillId="5" borderId="0" xfId="0" applyFont="1" applyFill="1" applyBorder="1" applyAlignment="1">
      <alignment horizontal="center" vertical="center"/>
    </xf>
    <xf numFmtId="0" fontId="21" fillId="5" borderId="17" xfId="0" applyFont="1" applyFill="1" applyBorder="1" applyAlignment="1">
      <alignment horizontal="center" vertical="center"/>
    </xf>
    <xf numFmtId="0" fontId="7" fillId="4" borderId="77" xfId="0" applyFont="1" applyFill="1" applyBorder="1" applyAlignment="1">
      <alignment horizontal="center" vertical="center" wrapText="1"/>
    </xf>
    <xf numFmtId="0" fontId="7" fillId="4" borderId="81" xfId="0" applyFont="1" applyFill="1" applyBorder="1" applyAlignment="1">
      <alignment horizontal="center" vertical="center" wrapText="1"/>
    </xf>
    <xf numFmtId="0" fontId="36" fillId="4" borderId="16" xfId="0" applyFont="1" applyFill="1" applyBorder="1" applyAlignment="1">
      <alignment horizontal="center" vertical="center" wrapText="1"/>
    </xf>
    <xf numFmtId="0" fontId="36" fillId="4" borderId="17" xfId="0" applyFont="1" applyFill="1" applyBorder="1" applyAlignment="1">
      <alignment horizontal="center" vertical="center" wrapText="1"/>
    </xf>
    <xf numFmtId="0" fontId="11" fillId="7" borderId="20" xfId="0" applyNumberFormat="1" applyFont="1" applyFill="1" applyBorder="1" applyAlignment="1">
      <alignment horizontal="left" vertical="center" wrapText="1"/>
    </xf>
    <xf numFmtId="0" fontId="11" fillId="7" borderId="2" xfId="0" applyNumberFormat="1" applyFont="1" applyFill="1" applyBorder="1" applyAlignment="1">
      <alignment horizontal="left" vertical="center" wrapText="1"/>
    </xf>
    <xf numFmtId="0" fontId="11" fillId="7" borderId="18" xfId="0" applyNumberFormat="1" applyFont="1" applyFill="1" applyBorder="1" applyAlignment="1">
      <alignment horizontal="left" vertical="center" wrapText="1"/>
    </xf>
    <xf numFmtId="0" fontId="21" fillId="5" borderId="77" xfId="0" applyFont="1" applyFill="1" applyBorder="1" applyAlignment="1">
      <alignment horizontal="center" vertical="center"/>
    </xf>
    <xf numFmtId="0" fontId="21" fillId="5" borderId="116" xfId="0" applyFont="1" applyFill="1" applyBorder="1" applyAlignment="1">
      <alignment horizontal="center" vertical="center"/>
    </xf>
    <xf numFmtId="0" fontId="21" fillId="5" borderId="81" xfId="0" applyFont="1" applyFill="1" applyBorder="1" applyAlignment="1">
      <alignment horizontal="center" vertical="center"/>
    </xf>
    <xf numFmtId="0" fontId="7" fillId="4" borderId="118" xfId="0" applyFont="1" applyFill="1" applyBorder="1" applyAlignment="1">
      <alignment horizontal="center" vertical="center" wrapText="1"/>
    </xf>
    <xf numFmtId="0" fontId="0" fillId="0" borderId="120" xfId="0" applyBorder="1" applyAlignment="1">
      <alignment/>
    </xf>
    <xf numFmtId="0" fontId="21" fillId="4" borderId="19" xfId="0" applyFont="1" applyFill="1" applyBorder="1" applyAlignment="1">
      <alignment horizontal="center" vertical="center" wrapText="1"/>
    </xf>
    <xf numFmtId="0" fontId="21" fillId="4" borderId="36" xfId="0" applyFont="1" applyFill="1" applyBorder="1" applyAlignment="1">
      <alignment horizontal="center" vertical="center" wrapText="1"/>
    </xf>
    <xf numFmtId="0" fontId="21" fillId="4" borderId="35" xfId="0" applyFont="1" applyFill="1" applyBorder="1" applyAlignment="1">
      <alignment horizontal="center" vertical="center" wrapText="1"/>
    </xf>
    <xf numFmtId="0" fontId="21" fillId="4" borderId="27" xfId="0" applyFont="1" applyFill="1" applyBorder="1" applyAlignment="1">
      <alignment horizontal="center" vertical="center" wrapText="1"/>
    </xf>
    <xf numFmtId="0" fontId="21" fillId="4" borderId="22"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5" fillId="3" borderId="27" xfId="0" applyFont="1" applyFill="1" applyBorder="1" applyAlignment="1">
      <alignment vertical="center" wrapText="1"/>
    </xf>
    <xf numFmtId="0" fontId="26" fillId="3" borderId="22" xfId="0" applyFont="1" applyFill="1" applyBorder="1" applyAlignment="1">
      <alignment vertical="center"/>
    </xf>
    <xf numFmtId="0" fontId="26" fillId="3" borderId="4" xfId="0" applyFont="1" applyFill="1" applyBorder="1" applyAlignment="1">
      <alignment vertical="center"/>
    </xf>
    <xf numFmtId="0" fontId="23" fillId="5" borderId="77" xfId="0" applyFont="1" applyFill="1" applyBorder="1" applyAlignment="1">
      <alignment horizontal="center" vertical="center"/>
    </xf>
    <xf numFmtId="0" fontId="23" fillId="5" borderId="116" xfId="0" applyFont="1" applyFill="1" applyBorder="1" applyAlignment="1">
      <alignment horizontal="center" vertical="center"/>
    </xf>
    <xf numFmtId="0" fontId="23" fillId="5" borderId="81" xfId="0" applyFont="1" applyFill="1" applyBorder="1" applyAlignment="1">
      <alignment horizontal="center" vertical="center"/>
    </xf>
    <xf numFmtId="0" fontId="16" fillId="4" borderId="56" xfId="0" applyFont="1" applyFill="1" applyBorder="1" applyAlignment="1">
      <alignment horizontal="center" vertical="center"/>
    </xf>
    <xf numFmtId="0" fontId="16" fillId="4" borderId="29" xfId="0" applyFont="1" applyFill="1" applyBorder="1" applyAlignment="1">
      <alignment horizontal="center" vertical="center"/>
    </xf>
    <xf numFmtId="0" fontId="16" fillId="4" borderId="57" xfId="0" applyFont="1" applyFill="1" applyBorder="1" applyAlignment="1">
      <alignment horizontal="center" vertical="center"/>
    </xf>
    <xf numFmtId="0" fontId="54" fillId="4" borderId="56" xfId="0" applyFont="1" applyFill="1" applyBorder="1" applyAlignment="1">
      <alignment horizontal="center" vertical="center"/>
    </xf>
    <xf numFmtId="0" fontId="54" fillId="4" borderId="29" xfId="0" applyFont="1" applyFill="1" applyBorder="1" applyAlignment="1">
      <alignment horizontal="center" vertical="center"/>
    </xf>
    <xf numFmtId="0" fontId="54" fillId="4" borderId="57" xfId="0" applyFont="1" applyFill="1" applyBorder="1" applyAlignment="1">
      <alignment horizontal="center" vertical="center"/>
    </xf>
    <xf numFmtId="0" fontId="25" fillId="3" borderId="28" xfId="0" applyFont="1" applyFill="1" applyBorder="1" applyAlignment="1">
      <alignment vertical="center" wrapText="1"/>
    </xf>
    <xf numFmtId="0" fontId="26" fillId="3" borderId="124" xfId="0" applyFont="1" applyFill="1" applyBorder="1" applyAlignment="1">
      <alignment vertical="center"/>
    </xf>
    <xf numFmtId="0" fontId="26" fillId="3" borderId="45" xfId="0" applyFont="1" applyFill="1" applyBorder="1" applyAlignment="1">
      <alignment vertical="center"/>
    </xf>
    <xf numFmtId="0" fontId="25" fillId="0" borderId="19" xfId="0" applyFont="1" applyFill="1" applyBorder="1" applyAlignment="1">
      <alignment vertical="top" wrapText="1"/>
    </xf>
    <xf numFmtId="0" fontId="26" fillId="0" borderId="36" xfId="0" applyFont="1" applyFill="1" applyBorder="1" applyAlignment="1">
      <alignment vertical="top"/>
    </xf>
    <xf numFmtId="0" fontId="26" fillId="0" borderId="35" xfId="0" applyFont="1" applyFill="1" applyBorder="1" applyAlignment="1">
      <alignment vertical="top"/>
    </xf>
    <xf numFmtId="0" fontId="26" fillId="0" borderId="36" xfId="0" applyFont="1" applyFill="1" applyBorder="1" applyAlignment="1">
      <alignment vertical="top" wrapText="1"/>
    </xf>
    <xf numFmtId="0" fontId="26" fillId="0" borderId="35" xfId="0" applyFont="1" applyFill="1" applyBorder="1" applyAlignment="1">
      <alignment vertical="top" wrapText="1"/>
    </xf>
    <xf numFmtId="0" fontId="21" fillId="4" borderId="125" xfId="0" applyFont="1" applyFill="1" applyBorder="1" applyAlignment="1">
      <alignment horizontal="center" vertical="center" wrapText="1"/>
    </xf>
    <xf numFmtId="0" fontId="21" fillId="4" borderId="93" xfId="0" applyFont="1" applyFill="1" applyBorder="1" applyAlignment="1">
      <alignment horizontal="center" vertical="center" wrapText="1"/>
    </xf>
    <xf numFmtId="0" fontId="8" fillId="0" borderId="30" xfId="0" applyFont="1" applyBorder="1" applyAlignment="1">
      <alignment horizontal="center" vertical="center"/>
    </xf>
    <xf numFmtId="0" fontId="8" fillId="0" borderId="59" xfId="0" applyFont="1" applyBorder="1" applyAlignment="1">
      <alignment horizontal="left" wrapText="1"/>
    </xf>
    <xf numFmtId="0" fontId="8" fillId="0" borderId="2" xfId="0" applyFont="1" applyBorder="1" applyAlignment="1">
      <alignment horizontal="left" wrapText="1"/>
    </xf>
    <xf numFmtId="0" fontId="8" fillId="0" borderId="117" xfId="0" applyFont="1" applyBorder="1" applyAlignment="1">
      <alignment horizontal="left" wrapText="1"/>
    </xf>
    <xf numFmtId="0" fontId="16" fillId="5" borderId="126" xfId="0" applyFont="1" applyFill="1" applyBorder="1" applyAlignment="1">
      <alignment horizontal="center" vertical="center"/>
    </xf>
    <xf numFmtId="0" fontId="16" fillId="5" borderId="116" xfId="0" applyFont="1" applyFill="1" applyBorder="1" applyAlignment="1">
      <alignment horizontal="center" vertical="center"/>
    </xf>
    <xf numFmtId="0" fontId="16" fillId="5" borderId="127" xfId="0" applyFont="1" applyFill="1" applyBorder="1" applyAlignment="1">
      <alignment horizontal="center" vertical="center"/>
    </xf>
    <xf numFmtId="0" fontId="55" fillId="4" borderId="128" xfId="0" applyFont="1" applyFill="1" applyBorder="1" applyAlignment="1">
      <alignment horizontal="center" vertical="center"/>
    </xf>
    <xf numFmtId="0" fontId="55" fillId="4" borderId="129" xfId="0" applyFont="1" applyFill="1" applyBorder="1" applyAlignment="1">
      <alignment horizontal="center" vertical="center"/>
    </xf>
    <xf numFmtId="0" fontId="55" fillId="4" borderId="130" xfId="0" applyFont="1" applyFill="1" applyBorder="1" applyAlignment="1">
      <alignment horizontal="center" vertical="center"/>
    </xf>
    <xf numFmtId="49" fontId="8" fillId="0" borderId="13"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131" xfId="0" applyNumberFormat="1" applyFont="1" applyBorder="1" applyAlignment="1">
      <alignment horizontal="left" vertical="top" wrapText="1"/>
    </xf>
    <xf numFmtId="49" fontId="8" fillId="0" borderId="132" xfId="0" applyNumberFormat="1" applyFont="1" applyBorder="1" applyAlignment="1">
      <alignment horizontal="left" vertical="top" wrapText="1"/>
    </xf>
    <xf numFmtId="49" fontId="8" fillId="0" borderId="133" xfId="0" applyNumberFormat="1" applyFont="1" applyBorder="1" applyAlignment="1">
      <alignment horizontal="left" vertical="top" wrapText="1"/>
    </xf>
    <xf numFmtId="49" fontId="8" fillId="0" borderId="134" xfId="0" applyNumberFormat="1" applyFont="1" applyBorder="1" applyAlignment="1">
      <alignment horizontal="left" vertical="top" wrapText="1"/>
    </xf>
    <xf numFmtId="49" fontId="8" fillId="0" borderId="36" xfId="0" applyNumberFormat="1" applyFont="1" applyBorder="1" applyAlignment="1">
      <alignment horizontal="center" vertical="top"/>
    </xf>
    <xf numFmtId="49" fontId="8" fillId="0" borderId="135" xfId="0" applyNumberFormat="1" applyFont="1" applyBorder="1" applyAlignment="1">
      <alignment horizontal="center" vertical="top"/>
    </xf>
    <xf numFmtId="0" fontId="16" fillId="5" borderId="136" xfId="0" applyFont="1" applyFill="1" applyBorder="1" applyAlignment="1">
      <alignment horizontal="center" vertical="center"/>
    </xf>
    <xf numFmtId="0" fontId="16" fillId="5" borderId="36" xfId="0" applyFont="1" applyFill="1" applyBorder="1" applyAlignment="1">
      <alignment horizontal="center" vertical="center"/>
    </xf>
    <xf numFmtId="0" fontId="16" fillId="5" borderId="135" xfId="0" applyFont="1" applyFill="1" applyBorder="1" applyAlignment="1">
      <alignment horizontal="center" vertical="center"/>
    </xf>
    <xf numFmtId="0" fontId="8" fillId="0" borderId="137" xfId="0" applyFont="1" applyBorder="1" applyAlignment="1">
      <alignment horizontal="center" vertical="center"/>
    </xf>
    <xf numFmtId="0" fontId="10" fillId="3" borderId="138" xfId="0" applyFont="1" applyFill="1" applyBorder="1" applyAlignment="1">
      <alignment horizontal="center" vertical="center" wrapText="1"/>
    </xf>
    <xf numFmtId="0" fontId="8" fillId="0" borderId="123" xfId="0" applyFont="1" applyBorder="1" applyAlignment="1">
      <alignment horizontal="center" vertical="center"/>
    </xf>
    <xf numFmtId="0" fontId="8" fillId="0" borderId="139" xfId="0" applyFont="1" applyBorder="1" applyAlignment="1">
      <alignment horizontal="center" vertical="center"/>
    </xf>
    <xf numFmtId="0" fontId="8" fillId="0" borderId="117" xfId="0" applyFont="1" applyBorder="1" applyAlignment="1">
      <alignment horizontal="center" vertical="center"/>
    </xf>
    <xf numFmtId="0" fontId="8" fillId="0" borderId="140" xfId="0" applyFont="1" applyBorder="1" applyAlignment="1">
      <alignment horizontal="center" vertical="center"/>
    </xf>
    <xf numFmtId="0" fontId="8" fillId="0" borderId="26" xfId="0" applyFont="1" applyBorder="1" applyAlignment="1">
      <alignment horizontal="center" vertical="center"/>
    </xf>
    <xf numFmtId="0" fontId="2" fillId="0" borderId="2" xfId="22" applyBorder="1" applyAlignment="1">
      <alignment horizontal="center" vertical="center"/>
    </xf>
    <xf numFmtId="0" fontId="2" fillId="0" borderId="117" xfId="22" applyBorder="1" applyAlignment="1">
      <alignment horizontal="center" vertical="center"/>
    </xf>
    <xf numFmtId="0" fontId="8" fillId="0" borderId="2" xfId="0" applyFont="1" applyBorder="1" applyAlignment="1">
      <alignment horizontal="center" vertical="center"/>
    </xf>
    <xf numFmtId="0" fontId="0" fillId="0" borderId="117" xfId="0" applyBorder="1" applyAlignment="1">
      <alignment horizontal="center" vertical="center"/>
    </xf>
    <xf numFmtId="0" fontId="8" fillId="0" borderId="13" xfId="0" applyFont="1" applyBorder="1" applyAlignment="1">
      <alignment horizontal="center" vertical="center"/>
    </xf>
    <xf numFmtId="0" fontId="11" fillId="7" borderId="16" xfId="0" applyFont="1" applyFill="1" applyBorder="1" applyAlignment="1">
      <alignment vertical="center" wrapText="1"/>
    </xf>
    <xf numFmtId="0" fontId="11" fillId="7" borderId="0" xfId="0" applyFont="1" applyFill="1" applyBorder="1" applyAlignment="1">
      <alignment vertical="center" wrapText="1"/>
    </xf>
    <xf numFmtId="0" fontId="11" fillId="7" borderId="17" xfId="0" applyFont="1" applyFill="1" applyBorder="1" applyAlignment="1">
      <alignment vertical="center" wrapText="1"/>
    </xf>
    <xf numFmtId="0" fontId="74" fillId="4" borderId="27" xfId="0" applyFont="1" applyFill="1" applyBorder="1" applyAlignment="1">
      <alignment horizontal="center" vertical="center" wrapText="1"/>
    </xf>
    <xf numFmtId="0" fontId="74" fillId="4" borderId="22" xfId="0" applyFont="1" applyFill="1" applyBorder="1" applyAlignment="1">
      <alignment horizontal="center" vertical="center" wrapText="1"/>
    </xf>
    <xf numFmtId="0" fontId="74" fillId="4" borderId="4" xfId="0" applyFont="1" applyFill="1" applyBorder="1" applyAlignment="1">
      <alignment horizontal="center" vertical="center" wrapText="1"/>
    </xf>
    <xf numFmtId="0" fontId="54" fillId="4" borderId="77" xfId="0" applyFont="1" applyFill="1" applyBorder="1" applyAlignment="1">
      <alignment horizontal="center" vertical="center"/>
    </xf>
    <xf numFmtId="0" fontId="54" fillId="4" borderId="116" xfId="0" applyFont="1" applyFill="1" applyBorder="1" applyAlignment="1">
      <alignment horizontal="center" vertical="center"/>
    </xf>
    <xf numFmtId="0" fontId="54" fillId="4" borderId="81" xfId="0" applyFont="1" applyFill="1" applyBorder="1" applyAlignment="1">
      <alignment horizontal="center" vertical="center"/>
    </xf>
    <xf numFmtId="0" fontId="11" fillId="7" borderId="16" xfId="0" applyFont="1" applyFill="1" applyBorder="1" applyAlignment="1">
      <alignment horizontal="left" vertical="center" wrapText="1"/>
    </xf>
    <xf numFmtId="0" fontId="11" fillId="7" borderId="0" xfId="0" applyFont="1" applyFill="1" applyBorder="1" applyAlignment="1">
      <alignment horizontal="left" vertical="center" wrapText="1"/>
    </xf>
    <xf numFmtId="0" fontId="78" fillId="4" borderId="27" xfId="0" applyFont="1" applyFill="1" applyBorder="1" applyAlignment="1">
      <alignment horizontal="center" vertical="center" wrapText="1"/>
    </xf>
    <xf numFmtId="0" fontId="78" fillId="4" borderId="22" xfId="0" applyFont="1" applyFill="1" applyBorder="1" applyAlignment="1">
      <alignment horizontal="center" vertical="center" wrapText="1"/>
    </xf>
    <xf numFmtId="0" fontId="78" fillId="4" borderId="4" xfId="0" applyFont="1" applyFill="1" applyBorder="1" applyAlignment="1">
      <alignment horizontal="center" vertical="center" wrapText="1"/>
    </xf>
    <xf numFmtId="0" fontId="8" fillId="0" borderId="74" xfId="0" applyFont="1" applyBorder="1" applyAlignment="1">
      <alignment horizontal="left" vertical="top" wrapText="1"/>
    </xf>
    <xf numFmtId="0" fontId="8" fillId="0" borderId="100" xfId="0" applyFont="1" applyBorder="1" applyAlignment="1">
      <alignment horizontal="left" vertical="top" wrapText="1"/>
    </xf>
    <xf numFmtId="0" fontId="8" fillId="0" borderId="74" xfId="0" applyFont="1" applyBorder="1" applyAlignment="1">
      <alignment horizontal="center" vertical="center" wrapText="1"/>
    </xf>
    <xf numFmtId="0" fontId="8" fillId="0" borderId="100" xfId="0" applyFont="1" applyBorder="1" applyAlignment="1">
      <alignment horizontal="center" vertical="center" wrapText="1"/>
    </xf>
    <xf numFmtId="3" fontId="18" fillId="0" borderId="30" xfId="0" applyNumberFormat="1" applyFont="1" applyBorder="1" applyAlignment="1">
      <alignment horizontal="center"/>
    </xf>
    <xf numFmtId="3" fontId="18" fillId="0" borderId="7" xfId="0" applyNumberFormat="1" applyFont="1" applyBorder="1" applyAlignment="1">
      <alignment horizontal="center"/>
    </xf>
    <xf numFmtId="190" fontId="18" fillId="0" borderId="30" xfId="0" applyNumberFormat="1" applyFont="1" applyBorder="1" applyAlignment="1">
      <alignment horizontal="center" vertical="center"/>
    </xf>
    <xf numFmtId="0" fontId="11" fillId="3" borderId="30" xfId="0" applyFont="1" applyFill="1" applyBorder="1" applyAlignment="1">
      <alignment horizontal="center" vertical="center" wrapText="1"/>
    </xf>
    <xf numFmtId="0" fontId="18" fillId="0" borderId="13" xfId="0" applyFont="1" applyBorder="1" applyAlignment="1">
      <alignment horizontal="center" vertical="center" wrapText="1"/>
    </xf>
    <xf numFmtId="0" fontId="18" fillId="0" borderId="117" xfId="0" applyFont="1" applyBorder="1" applyAlignment="1">
      <alignment horizontal="center" vertical="center" wrapText="1"/>
    </xf>
    <xf numFmtId="190" fontId="18" fillId="0" borderId="30" xfId="0" applyNumberFormat="1" applyFont="1" applyBorder="1" applyAlignment="1">
      <alignment horizontal="center" vertical="center" wrapText="1"/>
    </xf>
    <xf numFmtId="0" fontId="11" fillId="3" borderId="13" xfId="0" applyFont="1" applyFill="1" applyBorder="1" applyAlignment="1">
      <alignment horizontal="center" vertical="center" wrapText="1"/>
    </xf>
    <xf numFmtId="0" fontId="11" fillId="3" borderId="117" xfId="0" applyFont="1" applyFill="1" applyBorder="1" applyAlignment="1">
      <alignment horizontal="center" vertical="center" wrapText="1"/>
    </xf>
    <xf numFmtId="0" fontId="17" fillId="7" borderId="16" xfId="0" applyFont="1" applyFill="1" applyBorder="1" applyAlignment="1">
      <alignment horizontal="left" vertical="center" wrapText="1"/>
    </xf>
    <xf numFmtId="0" fontId="17" fillId="7" borderId="0" xfId="0" applyFont="1" applyFill="1" applyBorder="1" applyAlignment="1">
      <alignment horizontal="left" vertical="center" wrapText="1"/>
    </xf>
    <xf numFmtId="0" fontId="17" fillId="7" borderId="17" xfId="0" applyFont="1" applyFill="1" applyBorder="1" applyAlignment="1">
      <alignment horizontal="left" vertical="center" wrapText="1"/>
    </xf>
    <xf numFmtId="0" fontId="18" fillId="0" borderId="18" xfId="0" applyFont="1" applyBorder="1" applyAlignment="1">
      <alignment horizontal="center" vertical="center" wrapText="1"/>
    </xf>
    <xf numFmtId="0" fontId="11" fillId="3" borderId="7"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62" fillId="0" borderId="116" xfId="0" applyFont="1" applyBorder="1" applyAlignment="1">
      <alignment vertical="center"/>
    </xf>
    <xf numFmtId="0" fontId="62" fillId="0" borderId="81" xfId="0" applyFont="1" applyBorder="1" applyAlignment="1">
      <alignment vertical="center"/>
    </xf>
    <xf numFmtId="190" fontId="18" fillId="0" borderId="7" xfId="0" applyNumberFormat="1" applyFont="1" applyBorder="1" applyAlignment="1">
      <alignment horizontal="center" vertical="center"/>
    </xf>
    <xf numFmtId="0" fontId="18" fillId="3" borderId="20" xfId="0" applyFont="1" applyFill="1" applyBorder="1" applyAlignment="1">
      <alignment horizontal="center" vertical="top" wrapText="1"/>
    </xf>
    <xf numFmtId="0" fontId="18" fillId="3" borderId="2" xfId="0" applyFont="1" applyFill="1" applyBorder="1" applyAlignment="1">
      <alignment horizontal="center" vertical="top" wrapText="1"/>
    </xf>
    <xf numFmtId="0" fontId="18" fillId="3" borderId="18" xfId="0" applyFont="1" applyFill="1" applyBorder="1" applyAlignment="1">
      <alignment horizontal="center" vertical="top" wrapText="1"/>
    </xf>
    <xf numFmtId="3" fontId="18" fillId="0" borderId="96" xfId="0" applyNumberFormat="1" applyFont="1" applyBorder="1" applyAlignment="1">
      <alignment horizontal="center"/>
    </xf>
    <xf numFmtId="3" fontId="18" fillId="0" borderId="10" xfId="0" applyNumberFormat="1" applyFont="1" applyBorder="1" applyAlignment="1">
      <alignment horizontal="center"/>
    </xf>
    <xf numFmtId="0" fontId="8" fillId="0" borderId="87" xfId="0" applyFont="1" applyBorder="1" applyAlignment="1">
      <alignment horizontal="left"/>
    </xf>
    <xf numFmtId="0" fontId="17" fillId="3" borderId="70" xfId="0" applyFont="1" applyFill="1" applyBorder="1" applyAlignment="1">
      <alignment horizontal="center" vertical="center" wrapText="1"/>
    </xf>
    <xf numFmtId="0" fontId="17" fillId="3" borderId="141" xfId="0" applyFont="1" applyFill="1" applyBorder="1" applyAlignment="1">
      <alignment horizontal="center" vertical="center" wrapText="1"/>
    </xf>
    <xf numFmtId="0" fontId="27" fillId="0" borderId="76" xfId="0" applyFont="1" applyBorder="1" applyAlignment="1">
      <alignment horizontal="left" vertical="top" wrapText="1"/>
    </xf>
    <xf numFmtId="0" fontId="1" fillId="0" borderId="84" xfId="0" applyFont="1" applyBorder="1" applyAlignment="1">
      <alignment horizontal="left" vertical="top" wrapText="1"/>
    </xf>
    <xf numFmtId="0" fontId="62" fillId="0" borderId="116" xfId="0" applyFont="1" applyBorder="1" applyAlignment="1">
      <alignment/>
    </xf>
    <xf numFmtId="0" fontId="62" fillId="0" borderId="81" xfId="0" applyFont="1" applyBorder="1" applyAlignment="1">
      <alignment/>
    </xf>
    <xf numFmtId="0" fontId="79" fillId="4" borderId="77" xfId="0" applyFont="1" applyFill="1" applyBorder="1" applyAlignment="1">
      <alignment horizontal="center" vertical="center"/>
    </xf>
    <xf numFmtId="0" fontId="79" fillId="4" borderId="116" xfId="0" applyFont="1" applyFill="1" applyBorder="1" applyAlignment="1">
      <alignment horizontal="center" vertical="center"/>
    </xf>
    <xf numFmtId="0" fontId="79" fillId="4" borderId="81" xfId="0" applyFont="1" applyFill="1" applyBorder="1" applyAlignment="1">
      <alignment horizontal="center" vertical="center"/>
    </xf>
    <xf numFmtId="0" fontId="54" fillId="4" borderId="27" xfId="0" applyFont="1" applyFill="1" applyBorder="1" applyAlignment="1">
      <alignment horizontal="center" vertical="center" wrapText="1"/>
    </xf>
    <xf numFmtId="0" fontId="54" fillId="4" borderId="22" xfId="0" applyFont="1" applyFill="1" applyBorder="1" applyAlignment="1">
      <alignment horizontal="center" vertical="center" wrapText="1"/>
    </xf>
    <xf numFmtId="0" fontId="54" fillId="4" borderId="4" xfId="0" applyFont="1" applyFill="1" applyBorder="1" applyAlignment="1">
      <alignment horizontal="center" vertical="center" wrapText="1"/>
    </xf>
    <xf numFmtId="0" fontId="59" fillId="7" borderId="27" xfId="0" applyFont="1" applyFill="1" applyBorder="1" applyAlignment="1">
      <alignment horizontal="left" vertical="center" wrapText="1"/>
    </xf>
    <xf numFmtId="0" fontId="59" fillId="7" borderId="22" xfId="0" applyFont="1" applyFill="1" applyBorder="1" applyAlignment="1">
      <alignment horizontal="left" vertical="center" wrapText="1"/>
    </xf>
    <xf numFmtId="0" fontId="59" fillId="7" borderId="4" xfId="0" applyFont="1" applyFill="1" applyBorder="1" applyAlignment="1">
      <alignment horizontal="left" vertical="center" wrapText="1"/>
    </xf>
    <xf numFmtId="0" fontId="54" fillId="5" borderId="16" xfId="0" applyFont="1" applyFill="1" applyBorder="1" applyAlignment="1">
      <alignment horizontal="center" vertical="center"/>
    </xf>
    <xf numFmtId="0" fontId="54" fillId="5" borderId="0" xfId="0" applyFont="1" applyFill="1" applyBorder="1" applyAlignment="1">
      <alignment horizontal="center" vertical="center"/>
    </xf>
    <xf numFmtId="0" fontId="54" fillId="5" borderId="17" xfId="0" applyFont="1" applyFill="1" applyBorder="1" applyAlignment="1">
      <alignment horizontal="center" vertical="center"/>
    </xf>
    <xf numFmtId="0" fontId="10" fillId="0" borderId="0" xfId="0" applyFont="1" applyFill="1" applyBorder="1" applyAlignment="1">
      <alignment horizontal="left" vertical="top"/>
    </xf>
    <xf numFmtId="0" fontId="10" fillId="0" borderId="17" xfId="0" applyFont="1" applyFill="1" applyBorder="1" applyAlignment="1">
      <alignment horizontal="left" vertical="top"/>
    </xf>
    <xf numFmtId="0" fontId="8" fillId="0" borderId="22" xfId="0" applyFont="1" applyBorder="1" applyAlignment="1">
      <alignment horizontal="left" vertical="top" wrapText="1"/>
    </xf>
    <xf numFmtId="4" fontId="8" fillId="0" borderId="142" xfId="0" applyNumberFormat="1" applyFont="1" applyFill="1" applyBorder="1" applyAlignment="1">
      <alignment horizontal="center" vertical="top" wrapText="1"/>
    </xf>
    <xf numFmtId="4" fontId="8" fillId="0" borderId="143" xfId="0" applyNumberFormat="1" applyFont="1" applyFill="1" applyBorder="1" applyAlignment="1">
      <alignment horizontal="center" vertical="top" wrapText="1"/>
    </xf>
    <xf numFmtId="4" fontId="10" fillId="0" borderId="70" xfId="0" applyNumberFormat="1" applyFont="1" applyBorder="1" applyAlignment="1">
      <alignment horizontal="center" vertical="top" wrapText="1"/>
    </xf>
    <xf numFmtId="4" fontId="10" fillId="0" borderId="141" xfId="0" applyNumberFormat="1" applyFont="1" applyBorder="1" applyAlignment="1">
      <alignment horizontal="center" vertical="top" wrapText="1"/>
    </xf>
    <xf numFmtId="4" fontId="10" fillId="0" borderId="70" xfId="0" applyNumberFormat="1" applyFont="1" applyBorder="1" applyAlignment="1">
      <alignment horizontal="center"/>
    </xf>
    <xf numFmtId="4" fontId="10" fillId="0" borderId="141" xfId="0" applyNumberFormat="1" applyFont="1" applyBorder="1" applyAlignment="1">
      <alignment horizontal="center"/>
    </xf>
    <xf numFmtId="0" fontId="39" fillId="0" borderId="0" xfId="0" applyFont="1" applyFill="1" applyBorder="1" applyAlignment="1">
      <alignment horizontal="left"/>
    </xf>
    <xf numFmtId="0" fontId="38" fillId="4" borderId="56" xfId="0" applyFont="1" applyFill="1" applyBorder="1" applyAlignment="1">
      <alignment horizontal="left" vertical="center"/>
    </xf>
    <xf numFmtId="0" fontId="38" fillId="4" borderId="29" xfId="0" applyFont="1" applyFill="1" applyBorder="1" applyAlignment="1">
      <alignment horizontal="left" vertical="center"/>
    </xf>
    <xf numFmtId="0" fontId="38" fillId="4" borderId="57" xfId="0" applyFont="1" applyFill="1" applyBorder="1" applyAlignment="1">
      <alignment horizontal="left" vertical="center"/>
    </xf>
    <xf numFmtId="0" fontId="23" fillId="5" borderId="118" xfId="0" applyFont="1" applyFill="1" applyBorder="1" applyAlignment="1">
      <alignment horizontal="center" vertical="center"/>
    </xf>
    <xf numFmtId="0" fontId="23" fillId="5" borderId="119" xfId="0" applyFont="1" applyFill="1" applyBorder="1" applyAlignment="1">
      <alignment horizontal="center" vertical="center"/>
    </xf>
    <xf numFmtId="0" fontId="23" fillId="5" borderId="120" xfId="0" applyFont="1" applyFill="1" applyBorder="1" applyAlignment="1">
      <alignment horizontal="center" vertical="center"/>
    </xf>
    <xf numFmtId="0" fontId="10" fillId="0" borderId="13" xfId="0" applyFont="1" applyFill="1" applyBorder="1" applyAlignment="1">
      <alignment horizontal="center"/>
    </xf>
    <xf numFmtId="0" fontId="10" fillId="0" borderId="2" xfId="0" applyFont="1" applyFill="1" applyBorder="1" applyAlignment="1">
      <alignment horizontal="center"/>
    </xf>
    <xf numFmtId="0" fontId="10" fillId="0" borderId="13" xfId="0" applyFont="1" applyFill="1" applyBorder="1" applyAlignment="1">
      <alignment horizontal="left"/>
    </xf>
    <xf numFmtId="0" fontId="0" fillId="0" borderId="117" xfId="0" applyBorder="1" applyAlignment="1">
      <alignment horizontal="left"/>
    </xf>
    <xf numFmtId="0" fontId="10" fillId="0" borderId="144" xfId="0" applyFont="1" applyFill="1" applyBorder="1" applyAlignment="1">
      <alignment horizontal="left"/>
    </xf>
    <xf numFmtId="0" fontId="0" fillId="0" borderId="36" xfId="0" applyBorder="1" applyAlignment="1">
      <alignment horizontal="left"/>
    </xf>
    <xf numFmtId="0" fontId="0" fillId="0" borderId="35" xfId="0" applyBorder="1" applyAlignment="1">
      <alignment horizontal="left"/>
    </xf>
    <xf numFmtId="0" fontId="38" fillId="4" borderId="19" xfId="0" applyFont="1" applyFill="1" applyBorder="1" applyAlignment="1">
      <alignment horizontal="left"/>
    </xf>
    <xf numFmtId="0" fontId="38" fillId="4" borderId="36" xfId="0" applyFont="1" applyFill="1" applyBorder="1" applyAlignment="1">
      <alignment horizontal="left"/>
    </xf>
    <xf numFmtId="0" fontId="10" fillId="0" borderId="117" xfId="0" applyFont="1" applyFill="1" applyBorder="1" applyAlignment="1">
      <alignment horizontal="left"/>
    </xf>
    <xf numFmtId="0" fontId="8" fillId="0" borderId="0" xfId="0" applyFont="1" applyBorder="1" applyAlignment="1">
      <alignment horizontal="left" vertical="top" wrapText="1"/>
    </xf>
    <xf numFmtId="0" fontId="8" fillId="0" borderId="0" xfId="0" applyFont="1" applyBorder="1" applyAlignment="1">
      <alignment horizontal="left" wrapText="1"/>
    </xf>
    <xf numFmtId="0" fontId="38" fillId="4" borderId="19" xfId="0" applyFont="1" applyFill="1" applyBorder="1" applyAlignment="1">
      <alignment horizontal="left" vertical="center"/>
    </xf>
    <xf numFmtId="0" fontId="38" fillId="4" borderId="36" xfId="0" applyFont="1" applyFill="1" applyBorder="1" applyAlignment="1">
      <alignment horizontal="left" vertical="center"/>
    </xf>
    <xf numFmtId="0" fontId="40" fillId="4" borderId="36" xfId="0" applyFont="1" applyFill="1" applyBorder="1" applyAlignment="1">
      <alignment horizontal="left" vertical="center"/>
    </xf>
    <xf numFmtId="0" fontId="40" fillId="4" borderId="35" xfId="0" applyFont="1" applyFill="1" applyBorder="1" applyAlignment="1">
      <alignment horizontal="left" vertical="center"/>
    </xf>
    <xf numFmtId="0" fontId="39" fillId="0" borderId="0" xfId="0" applyFont="1" applyFill="1" applyBorder="1" applyAlignment="1">
      <alignment horizontal="left" vertical="top"/>
    </xf>
    <xf numFmtId="0" fontId="39" fillId="0" borderId="17" xfId="0" applyFont="1" applyFill="1" applyBorder="1" applyAlignment="1">
      <alignment horizontal="left" vertical="top"/>
    </xf>
    <xf numFmtId="0" fontId="10" fillId="3" borderId="30" xfId="0" applyFont="1" applyFill="1" applyBorder="1" applyAlignment="1">
      <alignment horizontal="center" vertical="top"/>
    </xf>
    <xf numFmtId="0" fontId="10" fillId="3" borderId="7" xfId="0" applyFont="1" applyFill="1" applyBorder="1" applyAlignment="1">
      <alignment horizontal="center" vertical="top"/>
    </xf>
    <xf numFmtId="0" fontId="10" fillId="0" borderId="22" xfId="0" applyFont="1" applyFill="1" applyBorder="1" applyAlignment="1">
      <alignment horizontal="left" vertical="top"/>
    </xf>
    <xf numFmtId="0" fontId="10" fillId="0" borderId="4" xfId="0" applyFont="1" applyFill="1" applyBorder="1" applyAlignment="1">
      <alignment horizontal="left" vertical="top"/>
    </xf>
    <xf numFmtId="0" fontId="11" fillId="7" borderId="56" xfId="0" applyFont="1" applyFill="1" applyBorder="1" applyAlignment="1">
      <alignment horizontal="left" vertical="center" wrapText="1"/>
    </xf>
    <xf numFmtId="0" fontId="11" fillId="7" borderId="29" xfId="0" applyFont="1" applyFill="1" applyBorder="1" applyAlignment="1">
      <alignment horizontal="left" vertical="center" wrapText="1"/>
    </xf>
    <xf numFmtId="0" fontId="11" fillId="7" borderId="57" xfId="0" applyFont="1" applyFill="1" applyBorder="1" applyAlignment="1">
      <alignment horizontal="left" vertical="center" wrapText="1"/>
    </xf>
    <xf numFmtId="0" fontId="6" fillId="7" borderId="145" xfId="0" applyFont="1" applyFill="1" applyBorder="1" applyAlignment="1">
      <alignment horizontal="center"/>
    </xf>
    <xf numFmtId="0" fontId="6" fillId="7" borderId="146" xfId="0" applyFont="1" applyFill="1" applyBorder="1" applyAlignment="1">
      <alignment horizontal="center"/>
    </xf>
    <xf numFmtId="0" fontId="8" fillId="0" borderId="16" xfId="0" applyFont="1" applyBorder="1" applyAlignment="1">
      <alignment horizontal="justify" vertical="top" wrapText="1"/>
    </xf>
    <xf numFmtId="0" fontId="8" fillId="0" borderId="0" xfId="0" applyFont="1" applyBorder="1" applyAlignment="1">
      <alignment horizontal="justify" vertical="top" wrapText="1"/>
    </xf>
    <xf numFmtId="14" fontId="10" fillId="0" borderId="13" xfId="0" applyNumberFormat="1" applyFont="1" applyFill="1" applyBorder="1" applyAlignment="1">
      <alignment horizontal="center"/>
    </xf>
    <xf numFmtId="0" fontId="0" fillId="0" borderId="2" xfId="0" applyBorder="1" applyAlignment="1">
      <alignment/>
    </xf>
    <xf numFmtId="0" fontId="0" fillId="0" borderId="18" xfId="0" applyBorder="1" applyAlignment="1">
      <alignment/>
    </xf>
    <xf numFmtId="0" fontId="8" fillId="0" borderId="0" xfId="0" applyFont="1" applyFill="1" applyBorder="1" applyAlignment="1">
      <alignment horizontal="left" readingOrder="1"/>
    </xf>
    <xf numFmtId="0" fontId="8" fillId="0" borderId="23" xfId="0" applyNumberFormat="1" applyFont="1" applyFill="1" applyBorder="1" applyAlignment="1">
      <alignment horizontal="left" vertical="top" wrapText="1"/>
    </xf>
    <xf numFmtId="0" fontId="8" fillId="0" borderId="29" xfId="0" applyNumberFormat="1" applyFont="1" applyFill="1" applyBorder="1" applyAlignment="1">
      <alignment horizontal="left" vertical="top" wrapText="1"/>
    </xf>
    <xf numFmtId="0" fontId="8" fillId="0" borderId="57" xfId="0" applyNumberFormat="1" applyFont="1" applyFill="1" applyBorder="1" applyAlignment="1">
      <alignment horizontal="left" vertical="top" wrapText="1"/>
    </xf>
    <xf numFmtId="0" fontId="8" fillId="0" borderId="144" xfId="0" applyNumberFormat="1" applyFont="1" applyFill="1" applyBorder="1" applyAlignment="1">
      <alignment horizontal="left" vertical="top" wrapText="1"/>
    </xf>
    <xf numFmtId="0" fontId="8" fillId="0" borderId="36" xfId="0" applyNumberFormat="1" applyFont="1" applyFill="1" applyBorder="1" applyAlignment="1">
      <alignment horizontal="left" vertical="top" wrapText="1"/>
    </xf>
    <xf numFmtId="0" fontId="8" fillId="0" borderId="35" xfId="0" applyNumberFormat="1" applyFont="1" applyFill="1" applyBorder="1" applyAlignment="1">
      <alignment horizontal="left" vertical="top" wrapText="1"/>
    </xf>
    <xf numFmtId="0" fontId="10" fillId="3" borderId="147" xfId="0" applyFont="1" applyFill="1" applyBorder="1" applyAlignment="1">
      <alignment horizontal="center" vertical="top" wrapText="1"/>
    </xf>
    <xf numFmtId="0" fontId="10" fillId="3" borderId="148" xfId="0" applyFont="1" applyFill="1" applyBorder="1" applyAlignment="1">
      <alignment horizontal="center" vertical="top" wrapText="1"/>
    </xf>
    <xf numFmtId="0" fontId="38" fillId="4" borderId="22" xfId="0" applyFont="1" applyFill="1" applyBorder="1" applyAlignment="1">
      <alignment horizontal="center" vertical="center" wrapText="1"/>
    </xf>
    <xf numFmtId="0" fontId="10" fillId="3" borderId="149" xfId="0" applyFont="1" applyFill="1" applyBorder="1" applyAlignment="1">
      <alignment horizontal="center" vertical="top" wrapText="1"/>
    </xf>
    <xf numFmtId="0" fontId="38" fillId="4" borderId="16" xfId="0" applyFont="1" applyFill="1" applyBorder="1" applyAlignment="1">
      <alignment horizontal="left"/>
    </xf>
    <xf numFmtId="0" fontId="38" fillId="4" borderId="0" xfId="0" applyFont="1" applyFill="1" applyBorder="1" applyAlignment="1">
      <alignment horizontal="left"/>
    </xf>
    <xf numFmtId="0" fontId="38" fillId="4" borderId="17" xfId="0" applyFont="1" applyFill="1" applyBorder="1" applyAlignment="1">
      <alignment horizontal="left"/>
    </xf>
    <xf numFmtId="0" fontId="38" fillId="4" borderId="4" xfId="0" applyFont="1" applyFill="1" applyBorder="1" applyAlignment="1">
      <alignment horizontal="center" vertical="center" wrapText="1"/>
    </xf>
    <xf numFmtId="4" fontId="8" fillId="0" borderId="150" xfId="0" applyNumberFormat="1" applyFont="1" applyFill="1" applyBorder="1" applyAlignment="1">
      <alignment horizontal="center" vertical="top" wrapText="1"/>
    </xf>
    <xf numFmtId="0" fontId="8" fillId="0" borderId="0" xfId="0" applyFont="1" applyAlignment="1">
      <alignment horizontal="center"/>
    </xf>
    <xf numFmtId="0" fontId="6" fillId="0" borderId="36" xfId="0" applyFont="1" applyFill="1" applyBorder="1" applyAlignment="1">
      <alignment horizontal="center"/>
    </xf>
    <xf numFmtId="0" fontId="6" fillId="7" borderId="0" xfId="0" applyFont="1" applyFill="1" applyAlignment="1">
      <alignment horizontal="left" vertical="center" wrapText="1"/>
    </xf>
    <xf numFmtId="0" fontId="56" fillId="0" borderId="0" xfId="0" applyFont="1" applyAlignment="1">
      <alignment horizontal="center"/>
    </xf>
    <xf numFmtId="0" fontId="56" fillId="0" borderId="0" xfId="0" applyNumberFormat="1" applyFont="1" applyAlignment="1">
      <alignment horizontal="center"/>
    </xf>
    <xf numFmtId="0" fontId="0" fillId="0" borderId="0" xfId="0" applyNumberFormat="1" applyAlignment="1">
      <alignment horizontal="center"/>
    </xf>
    <xf numFmtId="0" fontId="0" fillId="0" borderId="0" xfId="0" applyAlignment="1">
      <alignment horizontal="center"/>
    </xf>
    <xf numFmtId="0" fontId="57" fillId="0" borderId="0" xfId="0" applyFont="1" applyAlignment="1">
      <alignment horizontal="center"/>
    </xf>
    <xf numFmtId="0" fontId="6" fillId="0" borderId="0" xfId="0" applyFont="1" applyBorder="1" applyAlignment="1">
      <alignment horizontal="center" wrapText="1"/>
    </xf>
    <xf numFmtId="0" fontId="35" fillId="0" borderId="30" xfId="0" applyFont="1" applyBorder="1" applyAlignment="1">
      <alignment horizontal="left" vertical="top"/>
    </xf>
    <xf numFmtId="0" fontId="35" fillId="0" borderId="7" xfId="0" applyFont="1" applyBorder="1" applyAlignment="1">
      <alignment horizontal="left" vertical="top"/>
    </xf>
    <xf numFmtId="0" fontId="10" fillId="3" borderId="19" xfId="0" applyFont="1" applyFill="1" applyBorder="1" applyAlignment="1">
      <alignment horizontal="center" vertical="top"/>
    </xf>
    <xf numFmtId="0" fontId="10" fillId="3" borderId="36" xfId="0" applyFont="1" applyFill="1" applyBorder="1" applyAlignment="1">
      <alignment horizontal="center" vertical="top"/>
    </xf>
    <xf numFmtId="0" fontId="11" fillId="0" borderId="16" xfId="0" applyFont="1" applyBorder="1" applyAlignment="1">
      <alignment horizontal="left" vertical="top"/>
    </xf>
    <xf numFmtId="0" fontId="11" fillId="0" borderId="0" xfId="0" applyFont="1" applyBorder="1" applyAlignment="1">
      <alignment horizontal="left" vertical="top"/>
    </xf>
    <xf numFmtId="0" fontId="11" fillId="0" borderId="17" xfId="0" applyFont="1" applyBorder="1" applyAlignment="1">
      <alignment horizontal="left" vertical="top"/>
    </xf>
    <xf numFmtId="3" fontId="6" fillId="0" borderId="36" xfId="0" applyNumberFormat="1" applyFont="1" applyFill="1" applyBorder="1" applyAlignment="1">
      <alignment horizontal="center"/>
    </xf>
    <xf numFmtId="0" fontId="6" fillId="0" borderId="16" xfId="0" applyFont="1" applyBorder="1" applyAlignment="1">
      <alignment horizontal="left"/>
    </xf>
    <xf numFmtId="0" fontId="6" fillId="0" borderId="0" xfId="0" applyFont="1" applyBorder="1" applyAlignment="1">
      <alignment horizontal="left"/>
    </xf>
    <xf numFmtId="0" fontId="8" fillId="0" borderId="36" xfId="0" applyFont="1" applyBorder="1" applyAlignment="1">
      <alignment horizontal="center"/>
    </xf>
    <xf numFmtId="0" fontId="6" fillId="0" borderId="36" xfId="0" applyFont="1" applyBorder="1" applyAlignment="1">
      <alignment horizontal="center"/>
    </xf>
    <xf numFmtId="0" fontId="6" fillId="0" borderId="16" xfId="0" applyFont="1" applyBorder="1" applyAlignment="1">
      <alignment horizontal="left" vertical="top" indent="2"/>
    </xf>
    <xf numFmtId="0" fontId="6" fillId="0" borderId="33" xfId="0" applyFont="1" applyBorder="1" applyAlignment="1">
      <alignment horizontal="left" vertical="top" indent="2"/>
    </xf>
    <xf numFmtId="14" fontId="57" fillId="0" borderId="0" xfId="0" applyNumberFormat="1" applyFont="1" applyAlignment="1">
      <alignment horizontal="center"/>
    </xf>
    <xf numFmtId="0" fontId="21" fillId="4" borderId="77" xfId="0" applyFont="1" applyFill="1" applyBorder="1" applyAlignment="1">
      <alignment horizontal="center"/>
    </xf>
    <xf numFmtId="0" fontId="21" fillId="4" borderId="116" xfId="0" applyFont="1" applyFill="1" applyBorder="1" applyAlignment="1">
      <alignment horizontal="center"/>
    </xf>
    <xf numFmtId="0" fontId="21" fillId="4" borderId="81" xfId="0" applyFont="1" applyFill="1" applyBorder="1" applyAlignment="1">
      <alignment horizontal="center"/>
    </xf>
    <xf numFmtId="0" fontId="35" fillId="0" borderId="16" xfId="0" applyFont="1" applyBorder="1" applyAlignment="1">
      <alignment horizontal="left" vertical="top"/>
    </xf>
    <xf numFmtId="0" fontId="35" fillId="0" borderId="0" xfId="0" applyFont="1" applyBorder="1" applyAlignment="1">
      <alignment horizontal="left" vertical="top"/>
    </xf>
    <xf numFmtId="0" fontId="35" fillId="0" borderId="17" xfId="0" applyFont="1" applyBorder="1" applyAlignment="1">
      <alignment horizontal="left" vertical="top"/>
    </xf>
    <xf numFmtId="0" fontId="36" fillId="4" borderId="77" xfId="0" applyFont="1" applyFill="1" applyBorder="1" applyAlignment="1">
      <alignment horizontal="center"/>
    </xf>
    <xf numFmtId="0" fontId="36" fillId="4" borderId="116" xfId="0" applyFont="1" applyFill="1" applyBorder="1" applyAlignment="1">
      <alignment horizontal="center"/>
    </xf>
    <xf numFmtId="0" fontId="36" fillId="4" borderId="81" xfId="0" applyFont="1" applyFill="1" applyBorder="1" applyAlignment="1">
      <alignment horizontal="center"/>
    </xf>
    <xf numFmtId="0" fontId="8" fillId="0" borderId="36" xfId="0" applyFont="1" applyFill="1" applyBorder="1" applyAlignment="1">
      <alignment horizontal="center"/>
    </xf>
    <xf numFmtId="0" fontId="21" fillId="4" borderId="77" xfId="0" applyFont="1" applyFill="1" applyBorder="1" applyAlignment="1">
      <alignment horizontal="center" vertical="center"/>
    </xf>
    <xf numFmtId="0" fontId="21" fillId="4" borderId="116" xfId="0" applyFont="1" applyFill="1" applyBorder="1" applyAlignment="1">
      <alignment horizontal="center" vertical="center"/>
    </xf>
    <xf numFmtId="0" fontId="21" fillId="4" borderId="81" xfId="0" applyFont="1" applyFill="1" applyBorder="1" applyAlignment="1">
      <alignment horizontal="center" vertical="center"/>
    </xf>
    <xf numFmtId="0" fontId="10" fillId="7" borderId="0" xfId="0" applyFont="1" applyFill="1" applyAlignment="1">
      <alignment horizontal="left" vertical="center" wrapText="1"/>
    </xf>
    <xf numFmtId="0" fontId="8" fillId="0" borderId="16" xfId="0" applyFont="1" applyBorder="1" applyAlignment="1">
      <alignment horizontal="center"/>
    </xf>
    <xf numFmtId="0" fontId="8" fillId="0" borderId="0" xfId="0" applyFont="1" applyBorder="1" applyAlignment="1">
      <alignment horizontal="center"/>
    </xf>
    <xf numFmtId="0" fontId="8" fillId="0" borderId="17" xfId="0" applyFont="1" applyBorder="1" applyAlignment="1">
      <alignment horizontal="center"/>
    </xf>
    <xf numFmtId="0" fontId="70" fillId="7" borderId="16" xfId="0" applyFont="1" applyFill="1" applyBorder="1" applyAlignment="1">
      <alignment horizontal="left" vertical="center" wrapText="1"/>
    </xf>
    <xf numFmtId="0" fontId="70" fillId="7" borderId="0" xfId="0" applyFont="1" applyFill="1" applyBorder="1" applyAlignment="1">
      <alignment horizontal="left" vertical="center" wrapText="1"/>
    </xf>
    <xf numFmtId="0" fontId="23" fillId="5" borderId="77" xfId="0" applyFont="1" applyFill="1" applyBorder="1" applyAlignment="1">
      <alignment horizontal="center" vertical="center" wrapText="1"/>
    </xf>
    <xf numFmtId="0" fontId="23" fillId="5" borderId="116" xfId="0" applyFont="1" applyFill="1" applyBorder="1" applyAlignment="1">
      <alignment horizontal="center" vertical="center" wrapText="1"/>
    </xf>
    <xf numFmtId="0" fontId="55" fillId="4" borderId="16" xfId="0" applyFont="1" applyFill="1" applyBorder="1" applyAlignment="1">
      <alignment horizontal="center" vertical="center"/>
    </xf>
    <xf numFmtId="0" fontId="55" fillId="4" borderId="0" xfId="0" applyFont="1" applyFill="1" applyBorder="1" applyAlignment="1">
      <alignment horizontal="center" vertical="center"/>
    </xf>
    <xf numFmtId="0" fontId="17" fillId="7" borderId="16" xfId="0" applyFont="1" applyFill="1" applyBorder="1" applyAlignment="1">
      <alignment vertical="center" wrapText="1"/>
    </xf>
    <xf numFmtId="0" fontId="17" fillId="7" borderId="0" xfId="0" applyFont="1" applyFill="1" applyBorder="1" applyAlignment="1">
      <alignment vertical="center" wrapText="1"/>
    </xf>
    <xf numFmtId="0" fontId="69" fillId="7" borderId="0" xfId="0" applyFont="1" applyFill="1" applyBorder="1" applyAlignment="1">
      <alignment vertical="center" wrapText="1"/>
    </xf>
    <xf numFmtId="0" fontId="69" fillId="7" borderId="17" xfId="0" applyFont="1" applyFill="1" applyBorder="1" applyAlignment="1">
      <alignment vertical="center" wrapText="1"/>
    </xf>
    <xf numFmtId="0" fontId="23" fillId="5" borderId="81" xfId="0" applyFont="1" applyFill="1" applyBorder="1" applyAlignment="1">
      <alignment horizontal="center" vertical="center" wrapText="1"/>
    </xf>
    <xf numFmtId="0" fontId="16" fillId="4" borderId="128" xfId="0" applyFont="1" applyFill="1" applyBorder="1" applyAlignment="1">
      <alignment horizontal="center" vertical="center"/>
    </xf>
    <xf numFmtId="0" fontId="16" fillId="4" borderId="129" xfId="0" applyFont="1" applyFill="1" applyBorder="1" applyAlignment="1">
      <alignment horizontal="center" vertical="center"/>
    </xf>
    <xf numFmtId="0" fontId="16" fillId="4" borderId="130" xfId="0" applyFont="1" applyFill="1" applyBorder="1" applyAlignment="1">
      <alignment horizontal="center" vertical="center"/>
    </xf>
    <xf numFmtId="0" fontId="49" fillId="7" borderId="0" xfId="0" applyFont="1" applyFill="1" applyAlignment="1">
      <alignment horizontal="left" vertical="center" wrapText="1"/>
    </xf>
    <xf numFmtId="0" fontId="1" fillId="0" borderId="37" xfId="0" applyFont="1" applyBorder="1" applyAlignment="1">
      <alignment horizontal="center"/>
    </xf>
    <xf numFmtId="0" fontId="1" fillId="0" borderId="0" xfId="0" applyFont="1" applyBorder="1" applyAlignment="1">
      <alignment horizontal="center"/>
    </xf>
    <xf numFmtId="0" fontId="1" fillId="7" borderId="22" xfId="0" applyFont="1" applyFill="1" applyBorder="1" applyAlignment="1">
      <alignment horizontal="left" vertical="center" wrapText="1"/>
    </xf>
    <xf numFmtId="0" fontId="5" fillId="0" borderId="0" xfId="0" applyNumberFormat="1" applyFont="1" applyBorder="1" applyAlignment="1">
      <alignment wrapText="1"/>
    </xf>
    <xf numFmtId="0" fontId="0" fillId="0" borderId="0" xfId="0" applyBorder="1" applyAlignment="1">
      <alignment wrapText="1"/>
    </xf>
    <xf numFmtId="0" fontId="0" fillId="0" borderId="17" xfId="0" applyBorder="1" applyAlignment="1">
      <alignment wrapText="1"/>
    </xf>
    <xf numFmtId="0" fontId="16" fillId="4" borderId="151" xfId="0" applyFont="1" applyFill="1" applyBorder="1" applyAlignment="1">
      <alignment horizontal="center" vertical="center"/>
    </xf>
    <xf numFmtId="0" fontId="16" fillId="4" borderId="152" xfId="0" applyFont="1" applyFill="1" applyBorder="1" applyAlignment="1">
      <alignment horizontal="center" vertical="center"/>
    </xf>
    <xf numFmtId="0" fontId="16" fillId="4" borderId="153" xfId="0" applyFont="1" applyFill="1" applyBorder="1" applyAlignment="1">
      <alignment horizontal="center" vertical="center"/>
    </xf>
    <xf numFmtId="0" fontId="0" fillId="0" borderId="154" xfId="0" applyBorder="1" applyAlignment="1">
      <alignment horizontal="center"/>
    </xf>
    <xf numFmtId="0" fontId="0" fillId="0" borderId="129" xfId="0" applyBorder="1" applyAlignment="1">
      <alignment horizontal="center"/>
    </xf>
    <xf numFmtId="0" fontId="0" fillId="0" borderId="155" xfId="0" applyBorder="1" applyAlignment="1">
      <alignment horizontal="center"/>
    </xf>
    <xf numFmtId="0" fontId="1" fillId="7" borderId="0" xfId="0" applyFont="1" applyFill="1" applyBorder="1" applyAlignment="1">
      <alignment horizontal="left" vertical="center"/>
    </xf>
    <xf numFmtId="0" fontId="15" fillId="0" borderId="16" xfId="22" applyFont="1" applyBorder="1" applyAlignment="1">
      <alignment wrapText="1"/>
    </xf>
    <xf numFmtId="0" fontId="1" fillId="0" borderId="0" xfId="0" applyFont="1" applyBorder="1" applyAlignment="1">
      <alignment wrapText="1"/>
    </xf>
    <xf numFmtId="0" fontId="16" fillId="4" borderId="77" xfId="0" applyFont="1" applyFill="1" applyBorder="1" applyAlignment="1">
      <alignment horizontal="center" vertical="center"/>
    </xf>
    <xf numFmtId="0" fontId="16" fillId="4" borderId="116" xfId="0" applyFont="1" applyFill="1" applyBorder="1" applyAlignment="1">
      <alignment horizontal="center" vertical="center"/>
    </xf>
    <xf numFmtId="0" fontId="16" fillId="4" borderId="81" xfId="0" applyFont="1" applyFill="1" applyBorder="1" applyAlignment="1">
      <alignment horizontal="center" vertical="center"/>
    </xf>
    <xf numFmtId="0" fontId="6" fillId="0" borderId="16" xfId="0" applyFont="1" applyBorder="1" applyAlignment="1">
      <alignment wrapText="1"/>
    </xf>
    <xf numFmtId="0" fontId="4" fillId="0" borderId="16" xfId="0" applyFont="1" applyBorder="1" applyAlignment="1">
      <alignment wrapText="1"/>
    </xf>
    <xf numFmtId="0" fontId="1" fillId="0" borderId="16" xfId="0" applyFont="1" applyBorder="1" applyAlignment="1">
      <alignment horizontal="center"/>
    </xf>
    <xf numFmtId="0" fontId="1" fillId="0" borderId="17" xfId="0" applyFont="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eader1" xfId="20"/>
    <cellStyle name="Header2" xfId="21"/>
    <cellStyle name="Hyperlink"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123825</xdr:colOff>
      <xdr:row>26</xdr:row>
      <xdr:rowOff>66675</xdr:rowOff>
    </xdr:from>
    <xdr:to>
      <xdr:col>3</xdr:col>
      <xdr:colOff>1152525</xdr:colOff>
      <xdr:row>31</xdr:row>
      <xdr:rowOff>9525</xdr:rowOff>
    </xdr:to>
    <xdr:pic>
      <xdr:nvPicPr>
        <xdr:cNvPr id="1" name="CommandButton1"/>
        <xdr:cNvPicPr preferRelativeResize="1">
          <a:picLocks noChangeAspect="1"/>
        </xdr:cNvPicPr>
      </xdr:nvPicPr>
      <xdr:blipFill>
        <a:blip r:embed="rId1"/>
        <a:stretch>
          <a:fillRect/>
        </a:stretch>
      </xdr:blipFill>
      <xdr:spPr>
        <a:xfrm>
          <a:off x="5105400" y="14411325"/>
          <a:ext cx="4181475" cy="809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Oyhenart\Local%20Settings\Temporary%20Internet%20Files\OLK54\CEM%20Feasibility%20Stud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Master"/>
      <sheetName val="Billing"/>
      <sheetName val="Input Data"/>
      <sheetName val="Analysis"/>
      <sheetName val="Cashflow"/>
      <sheetName val="Maint. Alloc."/>
      <sheetName val="Chart"/>
      <sheetName val="Ques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test@imagine.com"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epa.gov/iaq/schools/toolkit.html" TargetMode="External" /><Relationship Id="rId2" Type="http://schemas.openxmlformats.org/officeDocument/2006/relationships/hyperlink" Target="http://www.rebuild.org/sectors/ess/index.asp" TargetMode="External" /><Relationship Id="rId3"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milty@school.com"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4">
    <tabColor indexed="22"/>
    <pageSetUpPr fitToPage="1"/>
  </sheetPr>
  <dimension ref="A1:D32"/>
  <sheetViews>
    <sheetView tabSelected="1" zoomScale="49" zoomScaleNormal="49" workbookViewId="0" topLeftCell="A1">
      <selection activeCell="A3" sqref="A3:D3"/>
    </sheetView>
  </sheetViews>
  <sheetFormatPr defaultColWidth="9.7109375" defaultRowHeight="12.75"/>
  <cols>
    <col min="1" max="1" width="35.00390625" style="0" customWidth="1"/>
    <col min="2" max="2" width="39.7109375" style="0" customWidth="1"/>
    <col min="3" max="3" width="47.28125" style="0" customWidth="1"/>
    <col min="4" max="4" width="92.421875" style="0" customWidth="1"/>
    <col min="5" max="5" width="20.8515625" style="0" customWidth="1"/>
  </cols>
  <sheetData>
    <row r="1" spans="1:4" ht="39.75" customHeight="1">
      <c r="A1" s="613" t="s">
        <v>524</v>
      </c>
      <c r="B1" s="613"/>
      <c r="C1" s="613"/>
      <c r="D1" s="613"/>
    </row>
    <row r="2" spans="1:4" ht="39.75" customHeight="1">
      <c r="A2" s="612" t="s">
        <v>523</v>
      </c>
      <c r="B2" s="612"/>
      <c r="C2" s="612"/>
      <c r="D2" s="612"/>
    </row>
    <row r="3" spans="1:4" ht="39.75" customHeight="1">
      <c r="A3" s="612"/>
      <c r="B3" s="612"/>
      <c r="C3" s="612"/>
      <c r="D3" s="612"/>
    </row>
    <row r="4" spans="1:4" ht="39.75" customHeight="1">
      <c r="A4" s="612" t="s">
        <v>520</v>
      </c>
      <c r="B4" s="612"/>
      <c r="C4" s="612"/>
      <c r="D4" s="612"/>
    </row>
    <row r="5" spans="1:4" ht="53.25" customHeight="1">
      <c r="A5" s="614" t="s">
        <v>521</v>
      </c>
      <c r="B5" s="614"/>
      <c r="C5" s="614"/>
      <c r="D5" s="614"/>
    </row>
    <row r="6" spans="1:4" ht="52.5" customHeight="1" thickBot="1">
      <c r="A6" s="611" t="s">
        <v>522</v>
      </c>
      <c r="B6" s="611"/>
      <c r="C6" s="611"/>
      <c r="D6" s="611"/>
    </row>
    <row r="7" spans="1:4" s="37" customFormat="1" ht="39.75" customHeight="1">
      <c r="A7" s="581" t="s">
        <v>481</v>
      </c>
      <c r="B7" s="582"/>
      <c r="C7" s="582"/>
      <c r="D7" s="583"/>
    </row>
    <row r="8" spans="1:4" s="37" customFormat="1" ht="39.75" customHeight="1">
      <c r="A8" s="587" t="s">
        <v>87</v>
      </c>
      <c r="B8" s="588"/>
      <c r="C8" s="588"/>
      <c r="D8" s="589"/>
    </row>
    <row r="9" spans="1:4" s="37" customFormat="1" ht="39.75" customHeight="1">
      <c r="A9" s="571" t="s">
        <v>129</v>
      </c>
      <c r="B9" s="572"/>
      <c r="C9" s="572"/>
      <c r="D9" s="573"/>
    </row>
    <row r="10" spans="1:4" s="37" customFormat="1" ht="39.75" customHeight="1">
      <c r="A10" s="584" t="s">
        <v>95</v>
      </c>
      <c r="B10" s="585"/>
      <c r="C10" s="585"/>
      <c r="D10" s="586"/>
    </row>
    <row r="11" spans="1:4" s="268" customFormat="1" ht="109.5" customHeight="1">
      <c r="A11" s="596" t="s">
        <v>762</v>
      </c>
      <c r="B11" s="597"/>
      <c r="C11" s="597"/>
      <c r="D11" s="598"/>
    </row>
    <row r="12" spans="1:4" ht="69.75" customHeight="1">
      <c r="A12" s="574" t="s">
        <v>763</v>
      </c>
      <c r="B12" s="569"/>
      <c r="C12" s="569"/>
      <c r="D12" s="570"/>
    </row>
    <row r="13" spans="1:4" s="37" customFormat="1" ht="30" customHeight="1">
      <c r="A13" s="575" t="s">
        <v>764</v>
      </c>
      <c r="B13" s="576"/>
      <c r="C13" s="576"/>
      <c r="D13" s="577"/>
    </row>
    <row r="14" spans="1:4" s="37" customFormat="1" ht="30" customHeight="1">
      <c r="A14" s="593" t="s">
        <v>332</v>
      </c>
      <c r="B14" s="594"/>
      <c r="C14" s="594"/>
      <c r="D14" s="595"/>
    </row>
    <row r="15" spans="1:4" s="37" customFormat="1" ht="43.5" customHeight="1">
      <c r="A15" s="590" t="s">
        <v>333</v>
      </c>
      <c r="B15" s="591"/>
      <c r="C15" s="591"/>
      <c r="D15" s="592"/>
    </row>
    <row r="16" spans="1:4" s="37" customFormat="1" ht="30" customHeight="1">
      <c r="A16" s="590" t="s">
        <v>10</v>
      </c>
      <c r="B16" s="609"/>
      <c r="C16" s="609"/>
      <c r="D16" s="610"/>
    </row>
    <row r="17" spans="1:4" s="37" customFormat="1" ht="30" customHeight="1">
      <c r="A17" s="593" t="s">
        <v>334</v>
      </c>
      <c r="B17" s="594"/>
      <c r="C17" s="594"/>
      <c r="D17" s="595"/>
    </row>
    <row r="18" spans="1:4" s="37" customFormat="1" ht="30" customHeight="1">
      <c r="A18" s="593" t="s">
        <v>335</v>
      </c>
      <c r="B18" s="594"/>
      <c r="C18" s="594"/>
      <c r="D18" s="595"/>
    </row>
    <row r="19" spans="1:4" s="37" customFormat="1" ht="72" customHeight="1">
      <c r="A19" s="590" t="s">
        <v>336</v>
      </c>
      <c r="B19" s="591"/>
      <c r="C19" s="591"/>
      <c r="D19" s="592"/>
    </row>
    <row r="20" spans="1:4" s="37" customFormat="1" ht="49.5" customHeight="1">
      <c r="A20" s="584" t="s">
        <v>100</v>
      </c>
      <c r="B20" s="585"/>
      <c r="C20" s="585"/>
      <c r="D20" s="586"/>
    </row>
    <row r="21" spans="1:4" s="272" customFormat="1" ht="13.5" customHeight="1">
      <c r="A21" s="269"/>
      <c r="B21" s="270"/>
      <c r="C21" s="270"/>
      <c r="D21" s="271"/>
    </row>
    <row r="22" spans="1:4" ht="48" customHeight="1">
      <c r="A22" s="603" t="s">
        <v>5</v>
      </c>
      <c r="B22" s="604"/>
      <c r="C22" s="604"/>
      <c r="D22" s="605"/>
    </row>
    <row r="23" spans="1:4" ht="29.25" customHeight="1">
      <c r="A23" s="603" t="s">
        <v>1</v>
      </c>
      <c r="B23" s="604"/>
      <c r="C23" s="604"/>
      <c r="D23" s="605"/>
    </row>
    <row r="24" spans="1:4" ht="44.25" customHeight="1">
      <c r="A24" s="568" t="s">
        <v>2</v>
      </c>
      <c r="B24" s="566"/>
      <c r="C24" s="566"/>
      <c r="D24" s="567"/>
    </row>
    <row r="25" spans="1:4" ht="27" customHeight="1">
      <c r="A25" s="568" t="s">
        <v>3</v>
      </c>
      <c r="B25" s="566"/>
      <c r="C25" s="566"/>
      <c r="D25" s="567"/>
    </row>
    <row r="26" spans="1:4" ht="49.5" customHeight="1">
      <c r="A26" s="606" t="s">
        <v>4</v>
      </c>
      <c r="B26" s="607"/>
      <c r="C26" s="607"/>
      <c r="D26" s="608"/>
    </row>
    <row r="27" spans="1:4" ht="15" customHeight="1">
      <c r="A27" s="564"/>
      <c r="B27" s="565"/>
      <c r="C27" s="565"/>
      <c r="D27" s="599"/>
    </row>
    <row r="28" spans="1:4" ht="15" customHeight="1">
      <c r="A28" s="564"/>
      <c r="B28" s="565"/>
      <c r="C28" s="565"/>
      <c r="D28" s="599"/>
    </row>
    <row r="29" spans="1:4" ht="12.75">
      <c r="A29" s="564"/>
      <c r="B29" s="565"/>
      <c r="C29" s="565"/>
      <c r="D29" s="599"/>
    </row>
    <row r="30" spans="1:4" ht="12.75">
      <c r="A30" s="564"/>
      <c r="B30" s="565"/>
      <c r="C30" s="565"/>
      <c r="D30" s="599"/>
    </row>
    <row r="31" spans="1:4" ht="12.75">
      <c r="A31" s="564"/>
      <c r="B31" s="565"/>
      <c r="C31" s="565"/>
      <c r="D31" s="599"/>
    </row>
    <row r="32" spans="1:4" ht="13.5" thickBot="1">
      <c r="A32" s="600"/>
      <c r="B32" s="601"/>
      <c r="C32" s="601"/>
      <c r="D32" s="602"/>
    </row>
  </sheetData>
  <mergeCells count="26">
    <mergeCell ref="A6:D6"/>
    <mergeCell ref="A3:D3"/>
    <mergeCell ref="A1:D1"/>
    <mergeCell ref="A2:D2"/>
    <mergeCell ref="A4:D4"/>
    <mergeCell ref="A5:D5"/>
    <mergeCell ref="A12:D12"/>
    <mergeCell ref="A24:D24"/>
    <mergeCell ref="A25:D25"/>
    <mergeCell ref="A27:D32"/>
    <mergeCell ref="A23:D23"/>
    <mergeCell ref="A26:D26"/>
    <mergeCell ref="A18:D18"/>
    <mergeCell ref="A22:D22"/>
    <mergeCell ref="A20:D20"/>
    <mergeCell ref="A16:D16"/>
    <mergeCell ref="A7:D7"/>
    <mergeCell ref="A10:D10"/>
    <mergeCell ref="A8:D8"/>
    <mergeCell ref="A19:D19"/>
    <mergeCell ref="A15:D15"/>
    <mergeCell ref="A14:D14"/>
    <mergeCell ref="A17:D17"/>
    <mergeCell ref="A11:D11"/>
    <mergeCell ref="A13:D13"/>
    <mergeCell ref="A9:D9"/>
  </mergeCells>
  <printOptions/>
  <pageMargins left="0.57" right="0.38" top="0.71" bottom="0.69" header="0.5" footer="0.5"/>
  <pageSetup fitToHeight="1" fitToWidth="1" horizontalDpi="600" verticalDpi="600" orientation="landscape" scale="54" r:id="rId2"/>
  <colBreaks count="1" manualBreakCount="1">
    <brk id="4" max="65535" man="1"/>
  </colBreaks>
  <drawing r:id="rId1"/>
</worksheet>
</file>

<file path=xl/worksheets/sheet10.xml><?xml version="1.0" encoding="utf-8"?>
<worksheet xmlns="http://schemas.openxmlformats.org/spreadsheetml/2006/main" xmlns:r="http://schemas.openxmlformats.org/officeDocument/2006/relationships">
  <sheetPr codeName="Sheet8">
    <tabColor indexed="13"/>
    <pageSetUpPr fitToPage="1"/>
  </sheetPr>
  <dimension ref="A1:M23"/>
  <sheetViews>
    <sheetView zoomScale="54" zoomScaleNormal="54" workbookViewId="0" topLeftCell="A1">
      <pane ySplit="6" topLeftCell="BM7" activePane="bottomLeft" state="frozen"/>
      <selection pane="topLeft" activeCell="A3" sqref="A3:D3"/>
      <selection pane="bottomLeft" activeCell="A3" sqref="A3:M3"/>
    </sheetView>
  </sheetViews>
  <sheetFormatPr defaultColWidth="9.140625" defaultRowHeight="12.75"/>
  <cols>
    <col min="1" max="1" width="45.140625" style="0" customWidth="1"/>
    <col min="2" max="13" width="12.7109375" style="0" customWidth="1"/>
  </cols>
  <sheetData>
    <row r="1" spans="1:13" ht="78" customHeight="1">
      <c r="A1" s="774" t="s">
        <v>758</v>
      </c>
      <c r="B1" s="775"/>
      <c r="C1" s="775"/>
      <c r="D1" s="775"/>
      <c r="E1" s="775"/>
      <c r="F1" s="775"/>
      <c r="G1" s="775"/>
      <c r="H1" s="775"/>
      <c r="I1" s="775"/>
      <c r="J1" s="775"/>
      <c r="K1" s="775"/>
      <c r="L1" s="775"/>
      <c r="M1" s="776"/>
    </row>
    <row r="2" ht="13.5" thickBot="1"/>
    <row r="3" spans="1:13" s="299" customFormat="1" ht="39.75" customHeight="1">
      <c r="A3" s="581" t="s">
        <v>481</v>
      </c>
      <c r="B3" s="582"/>
      <c r="C3" s="582"/>
      <c r="D3" s="582"/>
      <c r="E3" s="582"/>
      <c r="F3" s="582"/>
      <c r="G3" s="582"/>
      <c r="H3" s="582"/>
      <c r="I3" s="582"/>
      <c r="J3" s="582"/>
      <c r="K3" s="582"/>
      <c r="L3" s="582"/>
      <c r="M3" s="583"/>
    </row>
    <row r="4" spans="1:13" s="286" customFormat="1" ht="39.75" customHeight="1" thickBot="1">
      <c r="A4" s="779" t="str">
        <f>CONCATENATE("District: ",'General Info'!B8,"           Prepared by: ",'General Info'!D7,"           Date: ",TEXT('General Info'!B7,"mm/dd/yyyy"))</f>
        <v>District: Sample Town CSD           Prepared by: John Doe           Date: 02/01/2005</v>
      </c>
      <c r="B4" s="780"/>
      <c r="C4" s="780"/>
      <c r="D4" s="780"/>
      <c r="E4" s="780"/>
      <c r="F4" s="780"/>
      <c r="G4" s="780"/>
      <c r="H4" s="780"/>
      <c r="I4" s="780"/>
      <c r="J4" s="780"/>
      <c r="K4" s="780"/>
      <c r="L4" s="780"/>
      <c r="M4" s="781"/>
    </row>
    <row r="5" spans="1:13" s="298" customFormat="1" ht="39.75" customHeight="1">
      <c r="A5" s="695" t="s">
        <v>445</v>
      </c>
      <c r="B5" s="782"/>
      <c r="C5" s="782"/>
      <c r="D5" s="782"/>
      <c r="E5" s="782"/>
      <c r="F5" s="782"/>
      <c r="G5" s="782"/>
      <c r="H5" s="782"/>
      <c r="I5" s="782"/>
      <c r="J5" s="782"/>
      <c r="K5" s="782"/>
      <c r="L5" s="782"/>
      <c r="M5" s="783"/>
    </row>
    <row r="6" spans="1:13" ht="63.75" customHeight="1">
      <c r="A6" s="410" t="s">
        <v>451</v>
      </c>
      <c r="B6" s="768" t="str">
        <f>'Facilities Inventory'!B4</f>
        <v>Elementary Elementary School</v>
      </c>
      <c r="C6" s="768"/>
      <c r="D6" s="768" t="str">
        <f>'Facilities Inventory'!C4</f>
        <v>Good Grades Middle School</v>
      </c>
      <c r="E6" s="768"/>
      <c r="F6" s="768" t="str">
        <f>'Facilities Inventory'!D4</f>
        <v>Example School 3</v>
      </c>
      <c r="G6" s="768"/>
      <c r="H6" s="772" t="str">
        <f>'Facilities Inventory'!E4</f>
        <v>Example School 4</v>
      </c>
      <c r="I6" s="773"/>
      <c r="J6" s="768" t="str">
        <f>'Facilities Inventory'!F4</f>
        <v>Example School 5</v>
      </c>
      <c r="K6" s="768"/>
      <c r="L6" s="768" t="str">
        <f>'Facilities Inventory'!G4</f>
        <v>Example School 6</v>
      </c>
      <c r="M6" s="778"/>
    </row>
    <row r="7" spans="1:13" ht="43.5" customHeight="1">
      <c r="A7" s="411" t="s">
        <v>450</v>
      </c>
      <c r="B7" s="266" t="s">
        <v>525</v>
      </c>
      <c r="C7" s="266" t="s">
        <v>526</v>
      </c>
      <c r="D7" s="266" t="s">
        <v>525</v>
      </c>
      <c r="E7" s="266" t="s">
        <v>526</v>
      </c>
      <c r="F7" s="266" t="s">
        <v>525</v>
      </c>
      <c r="G7" s="266" t="s">
        <v>526</v>
      </c>
      <c r="H7" s="266" t="s">
        <v>525</v>
      </c>
      <c r="I7" s="266" t="s">
        <v>526</v>
      </c>
      <c r="J7" s="266" t="s">
        <v>525</v>
      </c>
      <c r="K7" s="266" t="s">
        <v>526</v>
      </c>
      <c r="L7" s="266" t="s">
        <v>525</v>
      </c>
      <c r="M7" s="412" t="s">
        <v>526</v>
      </c>
    </row>
    <row r="8" spans="1:13" ht="72.75" customHeight="1">
      <c r="A8" s="413" t="s">
        <v>759</v>
      </c>
      <c r="B8" s="578">
        <v>60</v>
      </c>
      <c r="C8" s="578">
        <v>50</v>
      </c>
      <c r="D8" s="578">
        <v>60</v>
      </c>
      <c r="E8" s="578">
        <v>50</v>
      </c>
      <c r="F8" s="578"/>
      <c r="G8" s="578"/>
      <c r="H8" s="578"/>
      <c r="I8" s="578"/>
      <c r="J8" s="578"/>
      <c r="K8" s="578"/>
      <c r="L8" s="578"/>
      <c r="M8" s="579"/>
    </row>
    <row r="9" spans="1:13" ht="25.5" customHeight="1">
      <c r="A9" s="489"/>
      <c r="B9" s="768" t="s">
        <v>229</v>
      </c>
      <c r="C9" s="768"/>
      <c r="D9" s="768" t="s">
        <v>229</v>
      </c>
      <c r="E9" s="768"/>
      <c r="F9" s="768" t="s">
        <v>229</v>
      </c>
      <c r="G9" s="768"/>
      <c r="H9" s="768" t="s">
        <v>229</v>
      </c>
      <c r="I9" s="768"/>
      <c r="J9" s="768" t="s">
        <v>229</v>
      </c>
      <c r="K9" s="768"/>
      <c r="L9" s="768" t="s">
        <v>229</v>
      </c>
      <c r="M9" s="778"/>
    </row>
    <row r="10" spans="1:13" ht="78" customHeight="1">
      <c r="A10" s="414" t="s">
        <v>760</v>
      </c>
      <c r="B10" s="769" t="s">
        <v>480</v>
      </c>
      <c r="C10" s="770"/>
      <c r="D10" s="769" t="s">
        <v>516</v>
      </c>
      <c r="E10" s="770"/>
      <c r="F10" s="769"/>
      <c r="G10" s="770"/>
      <c r="H10" s="769"/>
      <c r="I10" s="770"/>
      <c r="J10" s="769"/>
      <c r="K10" s="770"/>
      <c r="L10" s="769"/>
      <c r="M10" s="777"/>
    </row>
    <row r="11" spans="1:13" ht="87.75" customHeight="1">
      <c r="A11" s="414" t="s">
        <v>30</v>
      </c>
      <c r="B11" s="769" t="s">
        <v>516</v>
      </c>
      <c r="C11" s="770"/>
      <c r="D11" s="769" t="s">
        <v>516</v>
      </c>
      <c r="E11" s="770"/>
      <c r="F11" s="769"/>
      <c r="G11" s="770"/>
      <c r="H11" s="769"/>
      <c r="I11" s="770"/>
      <c r="J11" s="769"/>
      <c r="K11" s="770"/>
      <c r="L11" s="769"/>
      <c r="M11" s="777"/>
    </row>
    <row r="12" spans="1:13" ht="51.75" customHeight="1">
      <c r="A12" s="414" t="s">
        <v>761</v>
      </c>
      <c r="B12" s="769"/>
      <c r="C12" s="770"/>
      <c r="D12" s="769"/>
      <c r="E12" s="770"/>
      <c r="F12" s="769"/>
      <c r="G12" s="770"/>
      <c r="H12" s="769"/>
      <c r="I12" s="770"/>
      <c r="J12" s="769"/>
      <c r="K12" s="770"/>
      <c r="L12" s="769"/>
      <c r="M12" s="777"/>
    </row>
    <row r="13" spans="1:13" ht="3.75" customHeight="1">
      <c r="A13" s="785"/>
      <c r="B13" s="786"/>
      <c r="C13" s="786"/>
      <c r="D13" s="786"/>
      <c r="E13" s="786"/>
      <c r="F13" s="786"/>
      <c r="G13" s="786"/>
      <c r="H13" s="786"/>
      <c r="I13" s="786"/>
      <c r="J13" s="786"/>
      <c r="K13" s="786"/>
      <c r="L13" s="786"/>
      <c r="M13" s="787"/>
    </row>
    <row r="14" spans="1:13" ht="40.5" customHeight="1">
      <c r="A14" s="413" t="s">
        <v>31</v>
      </c>
      <c r="B14" s="767">
        <v>35000</v>
      </c>
      <c r="C14" s="767"/>
      <c r="D14" s="771">
        <v>20000</v>
      </c>
      <c r="E14" s="771"/>
      <c r="F14" s="767"/>
      <c r="G14" s="767"/>
      <c r="H14" s="767"/>
      <c r="I14" s="767"/>
      <c r="J14" s="767"/>
      <c r="K14" s="767"/>
      <c r="L14" s="767"/>
      <c r="M14" s="784"/>
    </row>
    <row r="15" spans="1:13" ht="39.75" customHeight="1">
      <c r="A15" s="413" t="s">
        <v>32</v>
      </c>
      <c r="B15" s="767">
        <v>40000</v>
      </c>
      <c r="C15" s="767"/>
      <c r="D15" s="771">
        <v>0</v>
      </c>
      <c r="E15" s="771"/>
      <c r="F15" s="767"/>
      <c r="G15" s="767"/>
      <c r="H15" s="767"/>
      <c r="I15" s="767"/>
      <c r="J15" s="767"/>
      <c r="K15" s="767"/>
      <c r="L15" s="767"/>
      <c r="M15" s="784"/>
    </row>
    <row r="16" spans="1:13" ht="40.5" customHeight="1">
      <c r="A16" s="413" t="s">
        <v>33</v>
      </c>
      <c r="B16" s="767">
        <v>0</v>
      </c>
      <c r="C16" s="767"/>
      <c r="D16" s="771">
        <v>18000</v>
      </c>
      <c r="E16" s="771"/>
      <c r="F16" s="771"/>
      <c r="G16" s="771"/>
      <c r="H16" s="767"/>
      <c r="I16" s="767"/>
      <c r="J16" s="767"/>
      <c r="K16" s="767"/>
      <c r="L16" s="767"/>
      <c r="M16" s="784"/>
    </row>
    <row r="17" spans="1:13" ht="37.5">
      <c r="A17" s="413" t="s">
        <v>34</v>
      </c>
      <c r="B17" s="767">
        <v>3000</v>
      </c>
      <c r="C17" s="767"/>
      <c r="D17" s="767">
        <v>5000</v>
      </c>
      <c r="E17" s="767"/>
      <c r="F17" s="767"/>
      <c r="G17" s="767"/>
      <c r="H17" s="767"/>
      <c r="I17" s="767"/>
      <c r="J17" s="767"/>
      <c r="K17" s="767"/>
      <c r="L17" s="767"/>
      <c r="M17" s="784"/>
    </row>
    <row r="18" spans="1:13" ht="37.5">
      <c r="A18" s="413" t="s">
        <v>37</v>
      </c>
      <c r="B18" s="765">
        <v>250000</v>
      </c>
      <c r="C18" s="765"/>
      <c r="D18" s="765">
        <v>400000</v>
      </c>
      <c r="E18" s="765"/>
      <c r="F18" s="765"/>
      <c r="G18" s="765"/>
      <c r="H18" s="765"/>
      <c r="I18" s="765"/>
      <c r="J18" s="765"/>
      <c r="K18" s="765"/>
      <c r="L18" s="765"/>
      <c r="M18" s="766"/>
    </row>
    <row r="19" spans="1:13" ht="37.5">
      <c r="A19" s="413" t="s">
        <v>35</v>
      </c>
      <c r="B19" s="765">
        <v>200000</v>
      </c>
      <c r="C19" s="765"/>
      <c r="D19" s="765">
        <v>0</v>
      </c>
      <c r="E19" s="765"/>
      <c r="F19" s="765"/>
      <c r="G19" s="765"/>
      <c r="H19" s="765"/>
      <c r="I19" s="765"/>
      <c r="J19" s="765"/>
      <c r="K19" s="765"/>
      <c r="L19" s="765"/>
      <c r="M19" s="766"/>
    </row>
    <row r="20" spans="1:13" ht="37.5">
      <c r="A20" s="413" t="s">
        <v>36</v>
      </c>
      <c r="B20" s="765">
        <v>0</v>
      </c>
      <c r="C20" s="765"/>
      <c r="D20" s="765">
        <v>40000</v>
      </c>
      <c r="E20" s="765"/>
      <c r="F20" s="765"/>
      <c r="G20" s="765"/>
      <c r="H20" s="765"/>
      <c r="I20" s="765"/>
      <c r="J20" s="765"/>
      <c r="K20" s="765"/>
      <c r="L20" s="765"/>
      <c r="M20" s="766"/>
    </row>
    <row r="21" spans="1:13" ht="37.5">
      <c r="A21" s="413" t="s">
        <v>38</v>
      </c>
      <c r="B21" s="765">
        <v>0</v>
      </c>
      <c r="C21" s="765"/>
      <c r="D21" s="765">
        <v>0</v>
      </c>
      <c r="E21" s="765"/>
      <c r="F21" s="765"/>
      <c r="G21" s="765"/>
      <c r="H21" s="765"/>
      <c r="I21" s="765"/>
      <c r="J21" s="765"/>
      <c r="K21" s="765"/>
      <c r="L21" s="765"/>
      <c r="M21" s="766"/>
    </row>
    <row r="22" spans="1:13" ht="37.5">
      <c r="A22" s="413" t="s">
        <v>39</v>
      </c>
      <c r="B22" s="765">
        <v>60</v>
      </c>
      <c r="C22" s="765"/>
      <c r="D22" s="765">
        <v>60</v>
      </c>
      <c r="E22" s="765"/>
      <c r="F22" s="765"/>
      <c r="G22" s="765"/>
      <c r="H22" s="765"/>
      <c r="I22" s="765"/>
      <c r="J22" s="765"/>
      <c r="K22" s="765"/>
      <c r="L22" s="765"/>
      <c r="M22" s="766"/>
    </row>
    <row r="23" spans="1:13" ht="38.25" thickBot="1">
      <c r="A23" s="415" t="s">
        <v>40</v>
      </c>
      <c r="B23" s="788">
        <v>75</v>
      </c>
      <c r="C23" s="788"/>
      <c r="D23" s="788">
        <v>75</v>
      </c>
      <c r="E23" s="788"/>
      <c r="F23" s="788"/>
      <c r="G23" s="788"/>
      <c r="H23" s="788"/>
      <c r="I23" s="788"/>
      <c r="J23" s="788"/>
      <c r="K23" s="788"/>
      <c r="L23" s="788"/>
      <c r="M23" s="789"/>
    </row>
  </sheetData>
  <mergeCells count="95">
    <mergeCell ref="D23:E23"/>
    <mergeCell ref="B23:C23"/>
    <mergeCell ref="L23:M23"/>
    <mergeCell ref="J23:K23"/>
    <mergeCell ref="H23:I23"/>
    <mergeCell ref="F23:G23"/>
    <mergeCell ref="J20:K20"/>
    <mergeCell ref="J21:K21"/>
    <mergeCell ref="L18:M18"/>
    <mergeCell ref="L19:M19"/>
    <mergeCell ref="L20:M20"/>
    <mergeCell ref="L21:M21"/>
    <mergeCell ref="F20:G20"/>
    <mergeCell ref="F21:G21"/>
    <mergeCell ref="H18:I18"/>
    <mergeCell ref="H19:I19"/>
    <mergeCell ref="H20:I20"/>
    <mergeCell ref="H21:I21"/>
    <mergeCell ref="B20:C20"/>
    <mergeCell ref="B21:C21"/>
    <mergeCell ref="D18:E18"/>
    <mergeCell ref="D19:E19"/>
    <mergeCell ref="D20:E20"/>
    <mergeCell ref="D21:E21"/>
    <mergeCell ref="L16:M16"/>
    <mergeCell ref="D16:E16"/>
    <mergeCell ref="B18:C18"/>
    <mergeCell ref="B19:C19"/>
    <mergeCell ref="F18:G18"/>
    <mergeCell ref="F19:G19"/>
    <mergeCell ref="J18:K18"/>
    <mergeCell ref="J19:K19"/>
    <mergeCell ref="F16:G16"/>
    <mergeCell ref="H16:I16"/>
    <mergeCell ref="L15:M15"/>
    <mergeCell ref="J15:K15"/>
    <mergeCell ref="L17:M17"/>
    <mergeCell ref="B17:C17"/>
    <mergeCell ref="B16:C16"/>
    <mergeCell ref="J16:K16"/>
    <mergeCell ref="D17:E17"/>
    <mergeCell ref="F17:G17"/>
    <mergeCell ref="H17:I17"/>
    <mergeCell ref="J17:K17"/>
    <mergeCell ref="J14:K14"/>
    <mergeCell ref="L14:M14"/>
    <mergeCell ref="B11:C11"/>
    <mergeCell ref="D11:E11"/>
    <mergeCell ref="F11:G11"/>
    <mergeCell ref="A13:M13"/>
    <mergeCell ref="B14:C14"/>
    <mergeCell ref="D14:E14"/>
    <mergeCell ref="F14:G14"/>
    <mergeCell ref="H14:I14"/>
    <mergeCell ref="A3:M3"/>
    <mergeCell ref="A4:M4"/>
    <mergeCell ref="L6:M6"/>
    <mergeCell ref="A5:M5"/>
    <mergeCell ref="B6:C6"/>
    <mergeCell ref="D6:E6"/>
    <mergeCell ref="A1:M1"/>
    <mergeCell ref="J6:K6"/>
    <mergeCell ref="L12:M12"/>
    <mergeCell ref="H11:I11"/>
    <mergeCell ref="L9:M9"/>
    <mergeCell ref="J10:K10"/>
    <mergeCell ref="L10:M10"/>
    <mergeCell ref="J11:K11"/>
    <mergeCell ref="H10:I10"/>
    <mergeCell ref="L11:M11"/>
    <mergeCell ref="J12:K12"/>
    <mergeCell ref="F6:G6"/>
    <mergeCell ref="H6:I6"/>
    <mergeCell ref="F12:G12"/>
    <mergeCell ref="H12:I12"/>
    <mergeCell ref="J9:K9"/>
    <mergeCell ref="F9:G9"/>
    <mergeCell ref="H9:I9"/>
    <mergeCell ref="F10:G10"/>
    <mergeCell ref="H15:I15"/>
    <mergeCell ref="B9:C9"/>
    <mergeCell ref="D9:E9"/>
    <mergeCell ref="B10:C10"/>
    <mergeCell ref="D10:E10"/>
    <mergeCell ref="B15:C15"/>
    <mergeCell ref="D15:E15"/>
    <mergeCell ref="F15:G15"/>
    <mergeCell ref="B12:C12"/>
    <mergeCell ref="D12:E12"/>
    <mergeCell ref="J22:K22"/>
    <mergeCell ref="L22:M22"/>
    <mergeCell ref="B22:C22"/>
    <mergeCell ref="D22:E22"/>
    <mergeCell ref="F22:G22"/>
    <mergeCell ref="H22:I22"/>
  </mergeCells>
  <dataValidations count="1">
    <dataValidation type="list" allowBlank="1" showInputMessage="1" showErrorMessage="1" sqref="B10:M11">
      <formula1>"Yes,No"</formula1>
    </dataValidation>
  </dataValidations>
  <printOptions horizontalCentered="1"/>
  <pageMargins left="0.5" right="0.5" top="0.5" bottom="0.5" header="0.5" footer="0.5"/>
  <pageSetup fitToHeight="1" fitToWidth="1" horizontalDpi="600" verticalDpi="600" orientation="landscape" scale="59" r:id="rId1"/>
</worksheet>
</file>

<file path=xl/worksheets/sheet11.xml><?xml version="1.0" encoding="utf-8"?>
<worksheet xmlns="http://schemas.openxmlformats.org/spreadsheetml/2006/main" xmlns:r="http://schemas.openxmlformats.org/officeDocument/2006/relationships">
  <sheetPr codeName="Sheet4">
    <tabColor indexed="13"/>
    <pageSetUpPr fitToPage="1"/>
  </sheetPr>
  <dimension ref="A1:M23"/>
  <sheetViews>
    <sheetView zoomScale="47" zoomScaleNormal="47" workbookViewId="0" topLeftCell="A1">
      <selection activeCell="A3" sqref="A3:F3"/>
    </sheetView>
  </sheetViews>
  <sheetFormatPr defaultColWidth="9.140625" defaultRowHeight="12.75"/>
  <cols>
    <col min="1" max="1" width="42.421875" style="0" customWidth="1"/>
    <col min="2" max="2" width="78.421875" style="0" customWidth="1"/>
    <col min="3" max="3" width="20.421875" style="0" hidden="1" customWidth="1"/>
    <col min="4" max="4" width="26.28125" style="431" customWidth="1"/>
    <col min="5" max="5" width="24.57421875" style="431" customWidth="1"/>
    <col min="6" max="6" width="57.140625" style="0" customWidth="1"/>
  </cols>
  <sheetData>
    <row r="1" spans="1:6" ht="114.75" customHeight="1" thickBot="1">
      <c r="A1" s="803" t="s">
        <v>41</v>
      </c>
      <c r="B1" s="804"/>
      <c r="C1" s="804"/>
      <c r="D1" s="804"/>
      <c r="E1" s="804"/>
      <c r="F1" s="805"/>
    </row>
    <row r="2" ht="13.5" thickBot="1"/>
    <row r="3" spans="1:13" s="304" customFormat="1" ht="45.75" customHeight="1">
      <c r="A3" s="797" t="s">
        <v>481</v>
      </c>
      <c r="B3" s="798"/>
      <c r="C3" s="798"/>
      <c r="D3" s="798"/>
      <c r="E3" s="798"/>
      <c r="F3" s="799"/>
      <c r="G3" s="303"/>
      <c r="H3" s="303"/>
      <c r="I3" s="303"/>
      <c r="J3" s="303"/>
      <c r="K3" s="303"/>
      <c r="L3" s="303"/>
      <c r="M3" s="303"/>
    </row>
    <row r="4" spans="1:13" s="287" customFormat="1" ht="39.75" customHeight="1" thickBot="1">
      <c r="A4" s="800" t="str">
        <f>CONCATENATE("District: ",'General Info'!B8,"           Prepared by: ",'General Info'!D7,"           Date: ",TEXT('General Info'!B7,"mm/dd/yyyy"))</f>
        <v>District: Sample Town CSD           Prepared by: John Doe           Date: 02/01/2005</v>
      </c>
      <c r="B4" s="801"/>
      <c r="C4" s="801"/>
      <c r="D4" s="801"/>
      <c r="E4" s="801"/>
      <c r="F4" s="802"/>
      <c r="G4" s="305"/>
      <c r="H4" s="305"/>
      <c r="I4" s="305"/>
      <c r="J4" s="305"/>
      <c r="K4" s="305"/>
      <c r="L4" s="305"/>
      <c r="M4" s="305"/>
    </row>
    <row r="5" spans="1:13" s="276" customFormat="1" ht="39.75" customHeight="1" thickBot="1">
      <c r="A5" s="695" t="s">
        <v>340</v>
      </c>
      <c r="B5" s="696"/>
      <c r="C5" s="696"/>
      <c r="D5" s="696"/>
      <c r="E5" s="795"/>
      <c r="F5" s="796"/>
      <c r="G5" s="302"/>
      <c r="H5" s="302"/>
      <c r="I5" s="302"/>
      <c r="J5" s="302"/>
      <c r="K5" s="302"/>
      <c r="L5" s="302"/>
      <c r="M5" s="302"/>
    </row>
    <row r="6" spans="1:6" ht="41.25" customHeight="1" thickBot="1">
      <c r="A6" s="435" t="s">
        <v>120</v>
      </c>
      <c r="B6" s="791" t="s">
        <v>508</v>
      </c>
      <c r="C6" s="792"/>
      <c r="D6" s="432" t="s">
        <v>509</v>
      </c>
      <c r="E6" s="439" t="s">
        <v>512</v>
      </c>
      <c r="F6" s="440" t="s">
        <v>121</v>
      </c>
    </row>
    <row r="7" spans="1:6" s="47" customFormat="1" ht="40.5">
      <c r="A7" s="436" t="s">
        <v>510</v>
      </c>
      <c r="B7" s="793" t="s">
        <v>99</v>
      </c>
      <c r="C7" s="793"/>
      <c r="D7" s="433" t="s">
        <v>511</v>
      </c>
      <c r="E7" s="441">
        <v>120000</v>
      </c>
      <c r="F7" s="442" t="s">
        <v>753</v>
      </c>
    </row>
    <row r="8" spans="1:6" s="47" customFormat="1" ht="30" customHeight="1">
      <c r="A8" s="437"/>
      <c r="B8" s="241"/>
      <c r="C8" s="241"/>
      <c r="D8" s="434"/>
      <c r="E8" s="443"/>
      <c r="F8" s="444"/>
    </row>
    <row r="9" spans="1:6" s="47" customFormat="1" ht="30" customHeight="1">
      <c r="A9" s="437"/>
      <c r="B9" s="306"/>
      <c r="C9" s="241"/>
      <c r="D9" s="434"/>
      <c r="E9" s="443"/>
      <c r="F9" s="444"/>
    </row>
    <row r="10" spans="1:6" s="47" customFormat="1" ht="30" customHeight="1">
      <c r="A10" s="437"/>
      <c r="B10" s="241"/>
      <c r="C10" s="241"/>
      <c r="D10" s="434"/>
      <c r="E10" s="443"/>
      <c r="F10" s="444"/>
    </row>
    <row r="11" spans="1:6" s="47" customFormat="1" ht="30" customHeight="1">
      <c r="A11" s="437"/>
      <c r="B11" s="241"/>
      <c r="C11" s="241"/>
      <c r="D11" s="434"/>
      <c r="E11" s="443"/>
      <c r="F11" s="444"/>
    </row>
    <row r="12" spans="1:6" s="47" customFormat="1" ht="30" customHeight="1">
      <c r="A12" s="437"/>
      <c r="B12" s="241"/>
      <c r="C12" s="241"/>
      <c r="D12" s="434"/>
      <c r="E12" s="443"/>
      <c r="F12" s="444"/>
    </row>
    <row r="13" spans="1:6" s="47" customFormat="1" ht="30" customHeight="1">
      <c r="A13" s="437"/>
      <c r="B13" s="241"/>
      <c r="C13" s="241"/>
      <c r="D13" s="434"/>
      <c r="E13" s="443"/>
      <c r="F13" s="444"/>
    </row>
    <row r="14" spans="1:6" s="47" customFormat="1" ht="30" customHeight="1">
      <c r="A14" s="437"/>
      <c r="B14" s="241"/>
      <c r="C14" s="241"/>
      <c r="D14" s="434"/>
      <c r="E14" s="443"/>
      <c r="F14" s="444"/>
    </row>
    <row r="15" spans="1:6" s="47" customFormat="1" ht="30" customHeight="1">
      <c r="A15" s="437"/>
      <c r="B15" s="241"/>
      <c r="C15" s="241"/>
      <c r="D15" s="434"/>
      <c r="E15" s="443"/>
      <c r="F15" s="444"/>
    </row>
    <row r="16" spans="1:6" s="47" customFormat="1" ht="30" customHeight="1">
      <c r="A16" s="437"/>
      <c r="B16" s="241"/>
      <c r="C16" s="241"/>
      <c r="D16" s="434"/>
      <c r="E16" s="443"/>
      <c r="F16" s="444"/>
    </row>
    <row r="17" spans="1:6" s="47" customFormat="1" ht="30" customHeight="1">
      <c r="A17" s="437"/>
      <c r="B17" s="241"/>
      <c r="C17" s="241"/>
      <c r="D17" s="434"/>
      <c r="E17" s="443"/>
      <c r="F17" s="444"/>
    </row>
    <row r="18" spans="1:6" ht="30" customHeight="1">
      <c r="A18" s="438"/>
      <c r="B18" s="794"/>
      <c r="C18" s="794"/>
      <c r="D18" s="445"/>
      <c r="E18" s="445"/>
      <c r="F18" s="446"/>
    </row>
    <row r="19" spans="1:6" ht="30" customHeight="1">
      <c r="A19" s="438"/>
      <c r="B19" s="794"/>
      <c r="C19" s="794"/>
      <c r="D19" s="445"/>
      <c r="E19" s="445"/>
      <c r="F19" s="446"/>
    </row>
    <row r="20" spans="1:6" ht="30" customHeight="1">
      <c r="A20" s="438"/>
      <c r="B20" s="794"/>
      <c r="C20" s="794"/>
      <c r="D20" s="445"/>
      <c r="E20" s="445"/>
      <c r="F20" s="446"/>
    </row>
    <row r="21" spans="1:6" ht="30" customHeight="1">
      <c r="A21" s="438"/>
      <c r="B21" s="794"/>
      <c r="C21" s="794"/>
      <c r="D21" s="445"/>
      <c r="E21" s="445"/>
      <c r="F21" s="446"/>
    </row>
    <row r="22" spans="1:6" ht="30" customHeight="1" thickBot="1">
      <c r="A22" s="447"/>
      <c r="B22" s="790"/>
      <c r="C22" s="790"/>
      <c r="D22" s="448"/>
      <c r="E22" s="448"/>
      <c r="F22" s="449"/>
    </row>
    <row r="23" spans="1:6" ht="24" customHeight="1" thickBot="1" thickTop="1">
      <c r="A23" s="453" t="s">
        <v>339</v>
      </c>
      <c r="B23" s="450"/>
      <c r="C23" s="450"/>
      <c r="D23" s="451"/>
      <c r="E23" s="454">
        <f>SUM(E7:E22)</f>
        <v>120000</v>
      </c>
      <c r="F23" s="452"/>
    </row>
  </sheetData>
  <mergeCells count="11">
    <mergeCell ref="A5:F5"/>
    <mergeCell ref="A3:F3"/>
    <mergeCell ref="A4:F4"/>
    <mergeCell ref="A1:F1"/>
    <mergeCell ref="B22:C22"/>
    <mergeCell ref="B6:C6"/>
    <mergeCell ref="B7:C7"/>
    <mergeCell ref="B18:C18"/>
    <mergeCell ref="B19:C19"/>
    <mergeCell ref="B20:C20"/>
    <mergeCell ref="B21:C21"/>
  </mergeCells>
  <printOptions horizontalCentered="1"/>
  <pageMargins left="0.5" right="0.5" top="0.5" bottom="0.5" header="0.39" footer="0.29"/>
  <pageSetup fitToHeight="1" fitToWidth="1" horizontalDpi="600" verticalDpi="600" orientation="landscape" scale="56" r:id="rId1"/>
</worksheet>
</file>

<file path=xl/worksheets/sheet12.xml><?xml version="1.0" encoding="utf-8"?>
<worksheet xmlns="http://schemas.openxmlformats.org/spreadsheetml/2006/main" xmlns:r="http://schemas.openxmlformats.org/officeDocument/2006/relationships">
  <sheetPr codeName="Sheet15">
    <tabColor indexed="13"/>
    <pageSetUpPr fitToPage="1"/>
  </sheetPr>
  <dimension ref="A1:L69"/>
  <sheetViews>
    <sheetView zoomScale="62" zoomScaleNormal="62" zoomScaleSheetLayoutView="71" workbookViewId="0" topLeftCell="A1">
      <pane ySplit="6" topLeftCell="BM7" activePane="bottomLeft" state="frozen"/>
      <selection pane="topLeft" activeCell="A3" sqref="A3:D3"/>
      <selection pane="bottomLeft" activeCell="A3" sqref="A3:K3"/>
    </sheetView>
  </sheetViews>
  <sheetFormatPr defaultColWidth="9.140625" defaultRowHeight="12.75"/>
  <cols>
    <col min="1" max="1" width="19.421875" style="83" customWidth="1"/>
    <col min="2" max="2" width="16.7109375" style="83" customWidth="1"/>
    <col min="3" max="3" width="22.00390625" style="83" customWidth="1"/>
    <col min="4" max="4" width="5.421875" style="83" customWidth="1"/>
    <col min="5" max="5" width="7.8515625" style="83" customWidth="1"/>
    <col min="6" max="6" width="15.7109375" style="83" customWidth="1"/>
    <col min="7" max="7" width="12.00390625" style="83" customWidth="1"/>
    <col min="8" max="8" width="8.57421875" style="83" customWidth="1"/>
    <col min="9" max="9" width="14.00390625" style="83" customWidth="1"/>
    <col min="10" max="10" width="13.8515625" style="83" customWidth="1"/>
    <col min="11" max="11" width="36.00390625" style="83" customWidth="1"/>
    <col min="12" max="16384" width="9.140625" style="83" customWidth="1"/>
  </cols>
  <sheetData>
    <row r="1" spans="1:11" ht="54" customHeight="1">
      <c r="A1" s="756" t="s">
        <v>88</v>
      </c>
      <c r="B1" s="757"/>
      <c r="C1" s="757"/>
      <c r="D1" s="757"/>
      <c r="E1" s="757"/>
      <c r="F1" s="757"/>
      <c r="G1" s="757"/>
      <c r="H1" s="757"/>
      <c r="I1" s="757"/>
      <c r="J1" s="757"/>
      <c r="K1" s="757"/>
    </row>
    <row r="2" spans="1:11" ht="16.5" thickBot="1">
      <c r="A2" s="339"/>
      <c r="B2" s="340"/>
      <c r="C2" s="340"/>
      <c r="D2" s="340"/>
      <c r="E2" s="340"/>
      <c r="F2" s="340"/>
      <c r="G2" s="340"/>
      <c r="H2" s="340"/>
      <c r="I2" s="340"/>
      <c r="J2" s="340"/>
      <c r="K2" s="340"/>
    </row>
    <row r="3" spans="1:11" s="304" customFormat="1" ht="30.75" customHeight="1">
      <c r="A3" s="627" t="s">
        <v>481</v>
      </c>
      <c r="B3" s="628"/>
      <c r="C3" s="628"/>
      <c r="D3" s="628"/>
      <c r="E3" s="628"/>
      <c r="F3" s="628"/>
      <c r="G3" s="628"/>
      <c r="H3" s="628"/>
      <c r="I3" s="628"/>
      <c r="J3" s="628"/>
      <c r="K3" s="629"/>
    </row>
    <row r="4" spans="1:11" s="287" customFormat="1" ht="30.75" customHeight="1">
      <c r="A4" s="655" t="str">
        <f>CONCATENATE("District: ",'General Info'!B8,"           Prepared by: ",'General Info'!D7,"           Date: ",TEXT('General Info'!B7,"mm/dd/yyyy"))</f>
        <v>District: Sample Town CSD           Prepared by: John Doe           Date: 02/01/2005</v>
      </c>
      <c r="B4" s="656"/>
      <c r="C4" s="656"/>
      <c r="D4" s="656"/>
      <c r="E4" s="656"/>
      <c r="F4" s="656"/>
      <c r="G4" s="656"/>
      <c r="H4" s="656"/>
      <c r="I4" s="656"/>
      <c r="J4" s="656"/>
      <c r="K4" s="657"/>
    </row>
    <row r="5" spans="1:11" ht="29.25" customHeight="1" thickBot="1">
      <c r="A5" s="806" t="s">
        <v>341</v>
      </c>
      <c r="B5" s="807"/>
      <c r="C5" s="807"/>
      <c r="D5" s="807"/>
      <c r="E5" s="807"/>
      <c r="F5" s="807"/>
      <c r="G5" s="807"/>
      <c r="H5" s="807"/>
      <c r="I5" s="807"/>
      <c r="J5" s="807"/>
      <c r="K5" s="808"/>
    </row>
    <row r="6" spans="1:12" s="86" customFormat="1" ht="25.5" customHeight="1" thickBot="1">
      <c r="A6" s="408" t="s">
        <v>138</v>
      </c>
      <c r="B6" s="408" t="s">
        <v>388</v>
      </c>
      <c r="C6" s="408" t="s">
        <v>143</v>
      </c>
      <c r="D6" s="408" t="s">
        <v>140</v>
      </c>
      <c r="E6" s="408" t="s">
        <v>221</v>
      </c>
      <c r="F6" s="409" t="s">
        <v>389</v>
      </c>
      <c r="G6" s="409" t="s">
        <v>390</v>
      </c>
      <c r="H6" s="409" t="s">
        <v>391</v>
      </c>
      <c r="I6" s="409" t="s">
        <v>418</v>
      </c>
      <c r="J6" s="409" t="s">
        <v>139</v>
      </c>
      <c r="K6" s="408" t="s">
        <v>718</v>
      </c>
      <c r="L6" s="195"/>
    </row>
    <row r="7" spans="1:11" s="86" customFormat="1" ht="34.5" customHeight="1">
      <c r="A7" s="559" t="s">
        <v>765</v>
      </c>
      <c r="B7" s="316">
        <v>43305439053</v>
      </c>
      <c r="C7" s="333" t="s">
        <v>141</v>
      </c>
      <c r="D7" s="316">
        <v>2</v>
      </c>
      <c r="E7" s="316">
        <v>1</v>
      </c>
      <c r="F7" s="316" t="s">
        <v>416</v>
      </c>
      <c r="G7" s="316" t="s">
        <v>417</v>
      </c>
      <c r="H7" s="316" t="s">
        <v>425</v>
      </c>
      <c r="I7" s="428">
        <v>30000</v>
      </c>
      <c r="J7" s="428"/>
      <c r="K7" s="317"/>
    </row>
    <row r="8" spans="1:11" s="86" customFormat="1" ht="34.5" customHeight="1">
      <c r="A8" s="329" t="s">
        <v>765</v>
      </c>
      <c r="B8" s="330">
        <v>121212121234124</v>
      </c>
      <c r="C8" s="331" t="s">
        <v>142</v>
      </c>
      <c r="D8" s="319">
        <v>5</v>
      </c>
      <c r="E8" s="319">
        <v>3</v>
      </c>
      <c r="F8" s="319" t="s">
        <v>220</v>
      </c>
      <c r="G8" s="319" t="s">
        <v>131</v>
      </c>
      <c r="H8" s="319" t="s">
        <v>425</v>
      </c>
      <c r="I8" s="429">
        <v>20000</v>
      </c>
      <c r="J8" s="429"/>
      <c r="K8" s="320"/>
    </row>
    <row r="9" spans="1:11" s="86" customFormat="1" ht="36.75" customHeight="1">
      <c r="A9" s="329" t="s">
        <v>765</v>
      </c>
      <c r="B9" s="321">
        <v>34059384535</v>
      </c>
      <c r="C9" s="331" t="s">
        <v>754</v>
      </c>
      <c r="D9" s="319">
        <v>2</v>
      </c>
      <c r="E9" s="319">
        <v>3</v>
      </c>
      <c r="F9" s="319" t="s">
        <v>422</v>
      </c>
      <c r="G9" s="319" t="s">
        <v>131</v>
      </c>
      <c r="H9" s="319" t="s">
        <v>424</v>
      </c>
      <c r="I9" s="429">
        <v>10000</v>
      </c>
      <c r="J9" s="429"/>
      <c r="K9" s="320"/>
    </row>
    <row r="10" spans="1:11" s="86" customFormat="1" ht="39.75" customHeight="1">
      <c r="A10" s="329" t="s">
        <v>7</v>
      </c>
      <c r="B10" s="330">
        <v>121212121234124</v>
      </c>
      <c r="C10" s="334" t="s">
        <v>345</v>
      </c>
      <c r="D10" s="331">
        <v>1</v>
      </c>
      <c r="E10" s="331">
        <v>2</v>
      </c>
      <c r="F10" s="331" t="s">
        <v>422</v>
      </c>
      <c r="G10" s="331" t="s">
        <v>423</v>
      </c>
      <c r="H10" s="331" t="s">
        <v>424</v>
      </c>
      <c r="I10" s="429">
        <v>15600</v>
      </c>
      <c r="J10" s="334">
        <v>12000</v>
      </c>
      <c r="K10" s="332" t="s">
        <v>122</v>
      </c>
    </row>
    <row r="11" spans="1:11" s="86" customFormat="1" ht="34.5" customHeight="1">
      <c r="A11" s="329" t="s">
        <v>7</v>
      </c>
      <c r="B11" s="321">
        <v>10294958771729</v>
      </c>
      <c r="C11" s="331" t="s">
        <v>755</v>
      </c>
      <c r="D11" s="319">
        <v>4</v>
      </c>
      <c r="E11" s="319">
        <v>2</v>
      </c>
      <c r="F11" s="319" t="s">
        <v>220</v>
      </c>
      <c r="G11" s="319" t="s">
        <v>131</v>
      </c>
      <c r="H11" s="319" t="s">
        <v>425</v>
      </c>
      <c r="I11" s="429">
        <v>60000</v>
      </c>
      <c r="J11" s="429"/>
      <c r="K11" s="320"/>
    </row>
    <row r="12" spans="1:11" s="86" customFormat="1" ht="34.5" customHeight="1">
      <c r="A12" s="329" t="s">
        <v>765</v>
      </c>
      <c r="B12" s="321">
        <v>3242309482</v>
      </c>
      <c r="C12" s="331" t="s">
        <v>345</v>
      </c>
      <c r="D12" s="319">
        <v>2</v>
      </c>
      <c r="E12" s="319">
        <v>2</v>
      </c>
      <c r="F12" s="319" t="s">
        <v>422</v>
      </c>
      <c r="G12" s="319" t="s">
        <v>730</v>
      </c>
      <c r="H12" s="319" t="s">
        <v>424</v>
      </c>
      <c r="I12" s="429">
        <v>20000</v>
      </c>
      <c r="J12" s="429">
        <v>4000</v>
      </c>
      <c r="K12" s="320"/>
    </row>
    <row r="13" spans="1:11" s="86" customFormat="1" ht="34.5" customHeight="1">
      <c r="A13" s="329"/>
      <c r="B13" s="321"/>
      <c r="C13" s="331"/>
      <c r="D13" s="319"/>
      <c r="E13" s="319"/>
      <c r="F13" s="319"/>
      <c r="G13" s="319"/>
      <c r="H13" s="319"/>
      <c r="I13" s="429"/>
      <c r="J13" s="429"/>
      <c r="K13" s="320"/>
    </row>
    <row r="14" spans="1:11" s="86" customFormat="1" ht="34.5" customHeight="1">
      <c r="A14" s="329"/>
      <c r="B14" s="321"/>
      <c r="C14" s="331"/>
      <c r="D14" s="319"/>
      <c r="E14" s="319"/>
      <c r="F14" s="319"/>
      <c r="G14" s="319"/>
      <c r="H14" s="319"/>
      <c r="I14" s="429"/>
      <c r="J14" s="429"/>
      <c r="K14" s="320"/>
    </row>
    <row r="15" spans="1:11" s="86" customFormat="1" ht="34.5" customHeight="1">
      <c r="A15" s="329"/>
      <c r="B15" s="321"/>
      <c r="C15" s="331"/>
      <c r="D15" s="319"/>
      <c r="E15" s="319"/>
      <c r="F15" s="319"/>
      <c r="G15" s="319"/>
      <c r="H15" s="319"/>
      <c r="I15" s="429"/>
      <c r="J15" s="429"/>
      <c r="K15" s="320"/>
    </row>
    <row r="16" spans="1:11" s="86" customFormat="1" ht="34.5" customHeight="1">
      <c r="A16" s="329"/>
      <c r="B16" s="321"/>
      <c r="C16" s="331"/>
      <c r="D16" s="319"/>
      <c r="E16" s="319"/>
      <c r="F16" s="319"/>
      <c r="G16" s="319"/>
      <c r="H16" s="319"/>
      <c r="I16" s="429"/>
      <c r="J16" s="429"/>
      <c r="K16" s="320"/>
    </row>
    <row r="17" spans="1:11" s="86" customFormat="1" ht="34.5" customHeight="1">
      <c r="A17" s="329"/>
      <c r="B17" s="321"/>
      <c r="C17" s="331"/>
      <c r="D17" s="319"/>
      <c r="E17" s="319"/>
      <c r="F17" s="319"/>
      <c r="G17" s="319"/>
      <c r="H17" s="319"/>
      <c r="I17" s="429"/>
      <c r="J17" s="429"/>
      <c r="K17" s="320"/>
    </row>
    <row r="18" spans="1:11" s="86" customFormat="1" ht="34.5" customHeight="1">
      <c r="A18" s="329"/>
      <c r="B18" s="322"/>
      <c r="C18" s="331"/>
      <c r="D18" s="319"/>
      <c r="E18" s="319"/>
      <c r="F18" s="319"/>
      <c r="G18" s="319"/>
      <c r="H18" s="319"/>
      <c r="I18" s="429"/>
      <c r="J18" s="429"/>
      <c r="K18" s="320"/>
    </row>
    <row r="19" spans="1:11" s="86" customFormat="1" ht="34.5" customHeight="1">
      <c r="A19" s="329"/>
      <c r="B19" s="321"/>
      <c r="C19" s="331"/>
      <c r="D19" s="319"/>
      <c r="E19" s="319"/>
      <c r="F19" s="319"/>
      <c r="G19" s="319"/>
      <c r="H19" s="319"/>
      <c r="I19" s="429"/>
      <c r="J19" s="429"/>
      <c r="K19" s="320"/>
    </row>
    <row r="20" spans="1:11" s="86" customFormat="1" ht="34.5" customHeight="1">
      <c r="A20" s="329"/>
      <c r="B20" s="321"/>
      <c r="C20" s="331"/>
      <c r="D20" s="319"/>
      <c r="E20" s="319"/>
      <c r="F20" s="319"/>
      <c r="G20" s="319"/>
      <c r="H20" s="319"/>
      <c r="I20" s="429"/>
      <c r="J20" s="429"/>
      <c r="K20" s="320"/>
    </row>
    <row r="21" spans="1:11" s="86" customFormat="1" ht="34.5" customHeight="1">
      <c r="A21" s="329"/>
      <c r="B21" s="321"/>
      <c r="C21" s="331"/>
      <c r="D21" s="319"/>
      <c r="E21" s="319"/>
      <c r="F21" s="319"/>
      <c r="G21" s="319"/>
      <c r="H21" s="319"/>
      <c r="I21" s="429"/>
      <c r="J21" s="429"/>
      <c r="K21" s="320"/>
    </row>
    <row r="22" spans="1:11" s="86" customFormat="1" ht="34.5" customHeight="1" thickBot="1">
      <c r="A22" s="560"/>
      <c r="B22" s="324"/>
      <c r="C22" s="335"/>
      <c r="D22" s="325"/>
      <c r="E22" s="325"/>
      <c r="F22" s="325"/>
      <c r="G22" s="325"/>
      <c r="H22" s="325"/>
      <c r="I22" s="430"/>
      <c r="J22" s="430"/>
      <c r="K22" s="326"/>
    </row>
    <row r="23" spans="1:11" s="86" customFormat="1" ht="34.5" customHeight="1">
      <c r="A23" s="490"/>
      <c r="B23" s="491"/>
      <c r="C23" s="492"/>
      <c r="D23" s="493"/>
      <c r="E23" s="493"/>
      <c r="F23" s="493"/>
      <c r="G23" s="493"/>
      <c r="H23" s="493"/>
      <c r="I23" s="494"/>
      <c r="J23" s="494"/>
      <c r="K23" s="495"/>
    </row>
    <row r="24" spans="1:11" s="86" customFormat="1" ht="34.5" customHeight="1">
      <c r="A24" s="318"/>
      <c r="B24" s="321"/>
      <c r="C24" s="331"/>
      <c r="D24" s="319"/>
      <c r="E24" s="319"/>
      <c r="F24" s="319"/>
      <c r="G24" s="319"/>
      <c r="H24" s="319"/>
      <c r="I24" s="429"/>
      <c r="J24" s="429"/>
      <c r="K24" s="320"/>
    </row>
    <row r="25" spans="1:11" s="86" customFormat="1" ht="34.5" customHeight="1">
      <c r="A25" s="318"/>
      <c r="B25" s="321"/>
      <c r="C25" s="331"/>
      <c r="D25" s="319"/>
      <c r="E25" s="319"/>
      <c r="F25" s="319"/>
      <c r="G25" s="319"/>
      <c r="H25" s="319"/>
      <c r="I25" s="429"/>
      <c r="J25" s="429"/>
      <c r="K25" s="320"/>
    </row>
    <row r="26" spans="1:11" s="86" customFormat="1" ht="34.5" customHeight="1">
      <c r="A26" s="318"/>
      <c r="B26" s="321"/>
      <c r="C26" s="331"/>
      <c r="D26" s="319"/>
      <c r="E26" s="319"/>
      <c r="F26" s="319"/>
      <c r="G26" s="319"/>
      <c r="H26" s="319"/>
      <c r="I26" s="429"/>
      <c r="J26" s="429"/>
      <c r="K26" s="320"/>
    </row>
    <row r="27" spans="1:11" s="86" customFormat="1" ht="34.5" customHeight="1">
      <c r="A27" s="318"/>
      <c r="B27" s="321"/>
      <c r="C27" s="331"/>
      <c r="D27" s="319"/>
      <c r="E27" s="319"/>
      <c r="F27" s="319"/>
      <c r="G27" s="319"/>
      <c r="H27" s="319"/>
      <c r="I27" s="429"/>
      <c r="J27" s="429"/>
      <c r="K27" s="320"/>
    </row>
    <row r="28" spans="1:11" s="86" customFormat="1" ht="34.5" customHeight="1">
      <c r="A28" s="318"/>
      <c r="B28" s="321"/>
      <c r="C28" s="331"/>
      <c r="D28" s="319"/>
      <c r="E28" s="319"/>
      <c r="F28" s="319"/>
      <c r="G28" s="319"/>
      <c r="H28" s="319"/>
      <c r="I28" s="429"/>
      <c r="J28" s="429"/>
      <c r="K28" s="320"/>
    </row>
    <row r="29" spans="1:11" s="86" customFormat="1" ht="34.5" customHeight="1">
      <c r="A29" s="318"/>
      <c r="B29" s="321"/>
      <c r="C29" s="331"/>
      <c r="D29" s="319"/>
      <c r="E29" s="319"/>
      <c r="F29" s="319"/>
      <c r="G29" s="319"/>
      <c r="H29" s="319"/>
      <c r="I29" s="429"/>
      <c r="J29" s="429"/>
      <c r="K29" s="320"/>
    </row>
    <row r="30" spans="1:11" s="86" customFormat="1" ht="34.5" customHeight="1">
      <c r="A30" s="318"/>
      <c r="B30" s="321"/>
      <c r="C30" s="331"/>
      <c r="D30" s="319"/>
      <c r="E30" s="319"/>
      <c r="F30" s="319"/>
      <c r="G30" s="319"/>
      <c r="H30" s="319"/>
      <c r="I30" s="429"/>
      <c r="J30" s="429"/>
      <c r="K30" s="320"/>
    </row>
    <row r="31" spans="1:11" s="86" customFormat="1" ht="12.75">
      <c r="A31" s="318"/>
      <c r="B31" s="321"/>
      <c r="C31" s="331"/>
      <c r="D31" s="319"/>
      <c r="E31" s="319"/>
      <c r="F31" s="319"/>
      <c r="G31" s="319"/>
      <c r="H31" s="319"/>
      <c r="I31" s="429"/>
      <c r="J31" s="429"/>
      <c r="K31" s="320"/>
    </row>
    <row r="32" spans="1:11" s="86" customFormat="1" ht="12.75">
      <c r="A32" s="318"/>
      <c r="B32" s="321"/>
      <c r="C32" s="331"/>
      <c r="D32" s="319"/>
      <c r="E32" s="319"/>
      <c r="F32" s="319"/>
      <c r="G32" s="319"/>
      <c r="H32" s="319"/>
      <c r="I32" s="429"/>
      <c r="J32" s="429"/>
      <c r="K32" s="320"/>
    </row>
    <row r="33" spans="1:11" s="86" customFormat="1" ht="12.75">
      <c r="A33" s="318"/>
      <c r="B33" s="321"/>
      <c r="C33" s="331"/>
      <c r="D33" s="319"/>
      <c r="E33" s="319"/>
      <c r="F33" s="319"/>
      <c r="G33" s="319"/>
      <c r="H33" s="319"/>
      <c r="I33" s="429"/>
      <c r="J33" s="429"/>
      <c r="K33" s="320"/>
    </row>
    <row r="34" spans="1:11" s="86" customFormat="1" ht="12.75">
      <c r="A34" s="318"/>
      <c r="B34" s="321"/>
      <c r="C34" s="331"/>
      <c r="D34" s="319"/>
      <c r="E34" s="319"/>
      <c r="F34" s="319"/>
      <c r="G34" s="319"/>
      <c r="H34" s="319"/>
      <c r="I34" s="429"/>
      <c r="J34" s="429"/>
      <c r="K34" s="320"/>
    </row>
    <row r="35" spans="1:11" s="86" customFormat="1" ht="12.75">
      <c r="A35" s="318"/>
      <c r="B35" s="321"/>
      <c r="C35" s="331"/>
      <c r="D35" s="319"/>
      <c r="E35" s="319"/>
      <c r="F35" s="319"/>
      <c r="G35" s="319"/>
      <c r="H35" s="319"/>
      <c r="I35" s="429"/>
      <c r="J35" s="429"/>
      <c r="K35" s="320"/>
    </row>
    <row r="36" spans="1:11" s="86" customFormat="1" ht="12.75">
      <c r="A36" s="318"/>
      <c r="B36" s="321"/>
      <c r="C36" s="331"/>
      <c r="D36" s="319"/>
      <c r="E36" s="319"/>
      <c r="F36" s="319"/>
      <c r="G36" s="319"/>
      <c r="H36" s="319"/>
      <c r="I36" s="429"/>
      <c r="J36" s="429"/>
      <c r="K36" s="320"/>
    </row>
    <row r="37" spans="1:11" s="86" customFormat="1" ht="12.75">
      <c r="A37" s="318"/>
      <c r="B37" s="321"/>
      <c r="C37" s="331"/>
      <c r="D37" s="319"/>
      <c r="E37" s="319"/>
      <c r="F37" s="319"/>
      <c r="G37" s="319"/>
      <c r="H37" s="319"/>
      <c r="I37" s="429"/>
      <c r="J37" s="429"/>
      <c r="K37" s="320"/>
    </row>
    <row r="38" spans="1:11" s="86" customFormat="1" ht="12.75">
      <c r="A38" s="318"/>
      <c r="B38" s="321"/>
      <c r="C38" s="331"/>
      <c r="D38" s="319"/>
      <c r="E38" s="319"/>
      <c r="F38" s="319"/>
      <c r="G38" s="319"/>
      <c r="H38" s="319"/>
      <c r="I38" s="429"/>
      <c r="J38" s="429"/>
      <c r="K38" s="320"/>
    </row>
    <row r="39" spans="1:11" s="86" customFormat="1" ht="12.75">
      <c r="A39" s="318"/>
      <c r="B39" s="321"/>
      <c r="C39" s="331"/>
      <c r="D39" s="319"/>
      <c r="E39" s="319"/>
      <c r="F39" s="319"/>
      <c r="G39" s="319"/>
      <c r="H39" s="319"/>
      <c r="I39" s="429"/>
      <c r="J39" s="429"/>
      <c r="K39" s="320"/>
    </row>
    <row r="40" spans="1:11" s="86" customFormat="1" ht="12.75">
      <c r="A40" s="318"/>
      <c r="B40" s="321"/>
      <c r="C40" s="331"/>
      <c r="D40" s="319"/>
      <c r="E40" s="319"/>
      <c r="F40" s="319"/>
      <c r="G40" s="319"/>
      <c r="H40" s="319"/>
      <c r="I40" s="429"/>
      <c r="J40" s="429"/>
      <c r="K40" s="320"/>
    </row>
    <row r="41" spans="1:11" s="86" customFormat="1" ht="12.75">
      <c r="A41" s="318"/>
      <c r="B41" s="321"/>
      <c r="C41" s="331"/>
      <c r="D41" s="319"/>
      <c r="E41" s="319"/>
      <c r="F41" s="319"/>
      <c r="G41" s="319"/>
      <c r="H41" s="319"/>
      <c r="I41" s="429"/>
      <c r="J41" s="429"/>
      <c r="K41" s="320"/>
    </row>
    <row r="42" spans="1:11" s="86" customFormat="1" ht="12.75">
      <c r="A42" s="318"/>
      <c r="B42" s="321"/>
      <c r="C42" s="331"/>
      <c r="D42" s="319"/>
      <c r="E42" s="319"/>
      <c r="F42" s="319"/>
      <c r="G42" s="319"/>
      <c r="H42" s="319"/>
      <c r="I42" s="429"/>
      <c r="J42" s="429"/>
      <c r="K42" s="320"/>
    </row>
    <row r="43" spans="1:11" s="86" customFormat="1" ht="12.75">
      <c r="A43" s="318"/>
      <c r="B43" s="321"/>
      <c r="C43" s="331"/>
      <c r="D43" s="319"/>
      <c r="E43" s="319"/>
      <c r="F43" s="319"/>
      <c r="G43" s="319"/>
      <c r="H43" s="319"/>
      <c r="I43" s="429"/>
      <c r="J43" s="429"/>
      <c r="K43" s="320"/>
    </row>
    <row r="44" spans="1:11" s="86" customFormat="1" ht="12.75">
      <c r="A44" s="318"/>
      <c r="B44" s="321"/>
      <c r="C44" s="331"/>
      <c r="D44" s="319"/>
      <c r="E44" s="319"/>
      <c r="F44" s="319"/>
      <c r="G44" s="319"/>
      <c r="H44" s="319"/>
      <c r="I44" s="429"/>
      <c r="J44" s="429"/>
      <c r="K44" s="320"/>
    </row>
    <row r="45" spans="1:11" s="86" customFormat="1" ht="12.75">
      <c r="A45" s="318"/>
      <c r="B45" s="321"/>
      <c r="C45" s="331"/>
      <c r="D45" s="319"/>
      <c r="E45" s="319"/>
      <c r="F45" s="319"/>
      <c r="G45" s="319"/>
      <c r="H45" s="319"/>
      <c r="I45" s="429"/>
      <c r="J45" s="429"/>
      <c r="K45" s="320"/>
    </row>
    <row r="46" spans="1:11" s="86" customFormat="1" ht="12.75">
      <c r="A46" s="318"/>
      <c r="B46" s="321"/>
      <c r="C46" s="331"/>
      <c r="D46" s="319"/>
      <c r="E46" s="319"/>
      <c r="F46" s="319"/>
      <c r="G46" s="319"/>
      <c r="H46" s="319"/>
      <c r="I46" s="429"/>
      <c r="J46" s="429"/>
      <c r="K46" s="320"/>
    </row>
    <row r="47" spans="1:11" s="86" customFormat="1" ht="12.75">
      <c r="A47" s="318"/>
      <c r="B47" s="321"/>
      <c r="C47" s="331"/>
      <c r="D47" s="319"/>
      <c r="E47" s="319"/>
      <c r="F47" s="319"/>
      <c r="G47" s="319"/>
      <c r="H47" s="319"/>
      <c r="I47" s="429"/>
      <c r="J47" s="429"/>
      <c r="K47" s="320"/>
    </row>
    <row r="48" spans="1:11" s="86" customFormat="1" ht="12.75">
      <c r="A48" s="318"/>
      <c r="B48" s="321"/>
      <c r="C48" s="331"/>
      <c r="D48" s="319"/>
      <c r="E48" s="319"/>
      <c r="F48" s="319"/>
      <c r="G48" s="319"/>
      <c r="H48" s="319"/>
      <c r="I48" s="429"/>
      <c r="J48" s="429"/>
      <c r="K48" s="320"/>
    </row>
    <row r="49" spans="1:11" s="86" customFormat="1" ht="12.75">
      <c r="A49" s="318"/>
      <c r="B49" s="321"/>
      <c r="C49" s="331"/>
      <c r="D49" s="319"/>
      <c r="E49" s="319"/>
      <c r="F49" s="319"/>
      <c r="G49" s="319"/>
      <c r="H49" s="319"/>
      <c r="I49" s="429"/>
      <c r="J49" s="429"/>
      <c r="K49" s="320"/>
    </row>
    <row r="50" spans="1:11" s="86" customFormat="1" ht="12.75">
      <c r="A50" s="318"/>
      <c r="B50" s="321"/>
      <c r="C50" s="331"/>
      <c r="D50" s="319"/>
      <c r="E50" s="319"/>
      <c r="F50" s="319"/>
      <c r="G50" s="319"/>
      <c r="H50" s="319"/>
      <c r="I50" s="429"/>
      <c r="J50" s="429"/>
      <c r="K50" s="320"/>
    </row>
    <row r="51" spans="1:11" s="86" customFormat="1" ht="12.75">
      <c r="A51" s="318"/>
      <c r="B51" s="321"/>
      <c r="C51" s="331"/>
      <c r="D51" s="319"/>
      <c r="E51" s="319"/>
      <c r="F51" s="319"/>
      <c r="G51" s="319"/>
      <c r="H51" s="319"/>
      <c r="I51" s="429"/>
      <c r="J51" s="429"/>
      <c r="K51" s="320"/>
    </row>
    <row r="52" spans="1:11" s="86" customFormat="1" ht="12.75">
      <c r="A52" s="318"/>
      <c r="B52" s="321"/>
      <c r="C52" s="331"/>
      <c r="D52" s="319"/>
      <c r="E52" s="319"/>
      <c r="F52" s="319"/>
      <c r="G52" s="319"/>
      <c r="H52" s="319"/>
      <c r="I52" s="429"/>
      <c r="J52" s="429"/>
      <c r="K52" s="320"/>
    </row>
    <row r="53" spans="1:11" s="86" customFormat="1" ht="12.75">
      <c r="A53" s="318"/>
      <c r="B53" s="321"/>
      <c r="C53" s="331"/>
      <c r="D53" s="319"/>
      <c r="E53" s="319"/>
      <c r="F53" s="319"/>
      <c r="G53" s="319"/>
      <c r="H53" s="319"/>
      <c r="I53" s="429"/>
      <c r="J53" s="429"/>
      <c r="K53" s="320"/>
    </row>
    <row r="54" spans="1:11" s="86" customFormat="1" ht="12.75">
      <c r="A54" s="318"/>
      <c r="B54" s="321"/>
      <c r="C54" s="331"/>
      <c r="D54" s="319"/>
      <c r="E54" s="319"/>
      <c r="F54" s="319"/>
      <c r="G54" s="319"/>
      <c r="H54" s="319"/>
      <c r="I54" s="429"/>
      <c r="J54" s="429"/>
      <c r="K54" s="320"/>
    </row>
    <row r="55" spans="1:11" s="86" customFormat="1" ht="12.75">
      <c r="A55" s="318"/>
      <c r="B55" s="321"/>
      <c r="C55" s="331"/>
      <c r="D55" s="319"/>
      <c r="E55" s="319"/>
      <c r="F55" s="319"/>
      <c r="G55" s="319"/>
      <c r="H55" s="319"/>
      <c r="I55" s="429"/>
      <c r="J55" s="429"/>
      <c r="K55" s="320"/>
    </row>
    <row r="56" spans="1:11" s="86" customFormat="1" ht="12.75">
      <c r="A56" s="318"/>
      <c r="B56" s="321"/>
      <c r="C56" s="331"/>
      <c r="D56" s="319"/>
      <c r="E56" s="319"/>
      <c r="F56" s="319"/>
      <c r="G56" s="319"/>
      <c r="H56" s="319"/>
      <c r="I56" s="429"/>
      <c r="J56" s="429"/>
      <c r="K56" s="320"/>
    </row>
    <row r="57" spans="1:11" s="86" customFormat="1" ht="12.75">
      <c r="A57" s="318"/>
      <c r="B57" s="321"/>
      <c r="C57" s="331"/>
      <c r="D57" s="319"/>
      <c r="E57" s="319"/>
      <c r="F57" s="319"/>
      <c r="G57" s="319"/>
      <c r="H57" s="319"/>
      <c r="I57" s="429"/>
      <c r="J57" s="429"/>
      <c r="K57" s="320"/>
    </row>
    <row r="58" spans="1:11" s="86" customFormat="1" ht="12.75">
      <c r="A58" s="318"/>
      <c r="B58" s="321"/>
      <c r="C58" s="331"/>
      <c r="D58" s="319"/>
      <c r="E58" s="319"/>
      <c r="F58" s="319"/>
      <c r="G58" s="319"/>
      <c r="H58" s="319"/>
      <c r="I58" s="429"/>
      <c r="J58" s="429"/>
      <c r="K58" s="320"/>
    </row>
    <row r="59" spans="1:11" s="86" customFormat="1" ht="12.75">
      <c r="A59" s="318"/>
      <c r="B59" s="321"/>
      <c r="C59" s="331"/>
      <c r="D59" s="319"/>
      <c r="E59" s="319"/>
      <c r="F59" s="319"/>
      <c r="G59" s="319"/>
      <c r="H59" s="319"/>
      <c r="I59" s="429"/>
      <c r="J59" s="429"/>
      <c r="K59" s="320"/>
    </row>
    <row r="60" spans="1:11" s="86" customFormat="1" ht="12.75">
      <c r="A60" s="318"/>
      <c r="B60" s="321"/>
      <c r="C60" s="331"/>
      <c r="D60" s="319"/>
      <c r="E60" s="319"/>
      <c r="F60" s="319"/>
      <c r="G60" s="319"/>
      <c r="H60" s="319"/>
      <c r="I60" s="429"/>
      <c r="J60" s="429"/>
      <c r="K60" s="320"/>
    </row>
    <row r="61" spans="1:11" s="86" customFormat="1" ht="12.75">
      <c r="A61" s="318"/>
      <c r="B61" s="321"/>
      <c r="C61" s="331"/>
      <c r="D61" s="319"/>
      <c r="E61" s="319"/>
      <c r="F61" s="319"/>
      <c r="G61" s="319"/>
      <c r="H61" s="319"/>
      <c r="I61" s="429"/>
      <c r="J61" s="429"/>
      <c r="K61" s="320"/>
    </row>
    <row r="62" spans="1:11" s="86" customFormat="1" ht="12.75">
      <c r="A62" s="318"/>
      <c r="B62" s="321"/>
      <c r="C62" s="331"/>
      <c r="D62" s="319"/>
      <c r="E62" s="319"/>
      <c r="F62" s="319"/>
      <c r="G62" s="319"/>
      <c r="H62" s="319"/>
      <c r="I62" s="429"/>
      <c r="J62" s="429"/>
      <c r="K62" s="320"/>
    </row>
    <row r="63" spans="1:11" s="86" customFormat="1" ht="12.75">
      <c r="A63" s="318"/>
      <c r="B63" s="321"/>
      <c r="C63" s="331"/>
      <c r="D63" s="319"/>
      <c r="E63" s="319"/>
      <c r="F63" s="319"/>
      <c r="G63" s="319"/>
      <c r="H63" s="319"/>
      <c r="I63" s="429"/>
      <c r="J63" s="429"/>
      <c r="K63" s="320"/>
    </row>
    <row r="64" spans="1:11" s="86" customFormat="1" ht="12.75">
      <c r="A64" s="318"/>
      <c r="B64" s="321"/>
      <c r="C64" s="331"/>
      <c r="D64" s="319"/>
      <c r="E64" s="319"/>
      <c r="F64" s="319"/>
      <c r="G64" s="319"/>
      <c r="H64" s="319"/>
      <c r="I64" s="429"/>
      <c r="J64" s="429"/>
      <c r="K64" s="320"/>
    </row>
    <row r="65" spans="1:11" s="86" customFormat="1" ht="12.75">
      <c r="A65" s="318"/>
      <c r="B65" s="321"/>
      <c r="C65" s="331"/>
      <c r="D65" s="319"/>
      <c r="E65" s="319"/>
      <c r="F65" s="319"/>
      <c r="G65" s="319"/>
      <c r="H65" s="319"/>
      <c r="I65" s="429"/>
      <c r="J65" s="429"/>
      <c r="K65" s="320"/>
    </row>
    <row r="66" spans="1:11" s="86" customFormat="1" ht="12.75">
      <c r="A66" s="318"/>
      <c r="B66" s="321"/>
      <c r="C66" s="331"/>
      <c r="D66" s="319"/>
      <c r="E66" s="319"/>
      <c r="F66" s="319"/>
      <c r="G66" s="319"/>
      <c r="H66" s="319"/>
      <c r="I66" s="429"/>
      <c r="J66" s="429"/>
      <c r="K66" s="320"/>
    </row>
    <row r="67" spans="1:11" s="86" customFormat="1" ht="12.75">
      <c r="A67" s="318"/>
      <c r="B67" s="321"/>
      <c r="C67" s="331"/>
      <c r="D67" s="319"/>
      <c r="E67" s="319"/>
      <c r="F67" s="319"/>
      <c r="G67" s="319"/>
      <c r="H67" s="319"/>
      <c r="I67" s="429"/>
      <c r="J67" s="429"/>
      <c r="K67" s="320"/>
    </row>
    <row r="68" spans="1:11" s="86" customFormat="1" ht="12.75">
      <c r="A68" s="318"/>
      <c r="B68" s="321"/>
      <c r="C68" s="331"/>
      <c r="D68" s="319"/>
      <c r="E68" s="319"/>
      <c r="F68" s="319"/>
      <c r="G68" s="319"/>
      <c r="H68" s="319"/>
      <c r="I68" s="429"/>
      <c r="J68" s="429"/>
      <c r="K68" s="320"/>
    </row>
    <row r="69" spans="1:11" s="86" customFormat="1" ht="13.5" thickBot="1">
      <c r="A69" s="323"/>
      <c r="B69" s="324"/>
      <c r="C69" s="335"/>
      <c r="D69" s="325"/>
      <c r="E69" s="325"/>
      <c r="F69" s="325"/>
      <c r="G69" s="325"/>
      <c r="H69" s="325"/>
      <c r="I69" s="430"/>
      <c r="J69" s="430"/>
      <c r="K69" s="326"/>
    </row>
  </sheetData>
  <mergeCells count="4">
    <mergeCell ref="A1:K1"/>
    <mergeCell ref="A3:K3"/>
    <mergeCell ref="A4:K4"/>
    <mergeCell ref="A5:K5"/>
  </mergeCells>
  <dataValidations count="6">
    <dataValidation type="list" allowBlank="1" showInputMessage="1" showErrorMessage="1" sqref="A7:A69">
      <formula1>SchoolNames</formula1>
    </dataValidation>
    <dataValidation type="list" allowBlank="1" showInputMessage="1" showErrorMessage="1" sqref="D7:D69">
      <formula1>"1,2,3,4,5"</formula1>
    </dataValidation>
    <dataValidation type="list" allowBlank="1" showInputMessage="1" showErrorMessage="1" sqref="E7:E69">
      <formula1>"1,2,3,4,5,6,7,8,9,10"</formula1>
    </dataValidation>
    <dataValidation type="list" allowBlank="1" showInputMessage="1" showErrorMessage="1" sqref="F7:F69">
      <formula1>"New Construction,Addition,Alteration"</formula1>
    </dataValidation>
    <dataValidation type="list" allowBlank="1" showInputMessage="1" showErrorMessage="1" sqref="G7:G69">
      <formula1>"Major System,Major Repair,Energy,Health/Safety"</formula1>
    </dataValidation>
    <dataValidation type="list" allowBlank="1" showInputMessage="1" showErrorMessage="1" sqref="H7:H69">
      <formula1>"Bond,Capital"</formula1>
    </dataValidation>
  </dataValidations>
  <printOptions horizontalCentered="1"/>
  <pageMargins left="0.5" right="0.5" top="0.5" bottom="0.5" header="0.5" footer="0.5"/>
  <pageSetup fitToHeight="3" fitToWidth="1" horizontalDpi="600" verticalDpi="600" orientation="landscape" scale="75" r:id="rId1"/>
</worksheet>
</file>

<file path=xl/worksheets/sheet13.xml><?xml version="1.0" encoding="utf-8"?>
<worksheet xmlns="http://schemas.openxmlformats.org/spreadsheetml/2006/main" xmlns:r="http://schemas.openxmlformats.org/officeDocument/2006/relationships">
  <sheetPr codeName="Sheet9">
    <tabColor indexed="11"/>
  </sheetPr>
  <dimension ref="A1:G120"/>
  <sheetViews>
    <sheetView zoomScale="70" zoomScaleNormal="70" zoomScaleSheetLayoutView="92" workbookViewId="0" topLeftCell="A1">
      <pane ySplit="5" topLeftCell="BM6" activePane="bottomLeft" state="frozen"/>
      <selection pane="topLeft" activeCell="A1" sqref="A1:G1"/>
      <selection pane="bottomLeft" activeCell="A3" sqref="A3:G3"/>
    </sheetView>
  </sheetViews>
  <sheetFormatPr defaultColWidth="9.140625" defaultRowHeight="12.75"/>
  <cols>
    <col min="1" max="1" width="37.00390625" style="83" customWidth="1"/>
    <col min="2" max="2" width="17.8515625" style="83" customWidth="1"/>
    <col min="3" max="3" width="26.7109375" style="83" customWidth="1"/>
    <col min="4" max="4" width="17.7109375" style="83" customWidth="1"/>
    <col min="5" max="5" width="21.28125" style="83" customWidth="1"/>
    <col min="6" max="6" width="10.57421875" style="83" customWidth="1"/>
    <col min="7" max="7" width="20.7109375" style="83" customWidth="1"/>
    <col min="8" max="16384" width="9.140625" style="83" customWidth="1"/>
  </cols>
  <sheetData>
    <row r="1" spans="1:7" ht="41.25" customHeight="1">
      <c r="A1" s="847" t="s">
        <v>486</v>
      </c>
      <c r="B1" s="848"/>
      <c r="C1" s="848"/>
      <c r="D1" s="848"/>
      <c r="E1" s="848"/>
      <c r="F1" s="848"/>
      <c r="G1" s="849"/>
    </row>
    <row r="2" ht="13.5" thickBot="1"/>
    <row r="3" spans="1:7" s="281" customFormat="1" ht="39.75" customHeight="1">
      <c r="A3" s="822" t="s">
        <v>365</v>
      </c>
      <c r="B3" s="823"/>
      <c r="C3" s="823"/>
      <c r="D3" s="823"/>
      <c r="E3" s="823"/>
      <c r="F3" s="823"/>
      <c r="G3" s="824"/>
    </row>
    <row r="4" spans="1:7" ht="33" customHeight="1" thickBot="1">
      <c r="A4" s="355"/>
      <c r="B4" s="356"/>
      <c r="C4" s="356"/>
      <c r="D4" s="356"/>
      <c r="E4" s="356"/>
      <c r="F4" s="356"/>
      <c r="G4" s="357"/>
    </row>
    <row r="5" spans="1:7" ht="18" customHeight="1" thickBot="1">
      <c r="A5" s="100" t="s">
        <v>67</v>
      </c>
      <c r="B5" s="827" t="str">
        <f>'General Info'!B8</f>
        <v>Sample Town CSD</v>
      </c>
      <c r="C5" s="828"/>
      <c r="D5" s="101" t="s">
        <v>68</v>
      </c>
      <c r="E5" s="850" t="s">
        <v>105</v>
      </c>
      <c r="F5" s="851"/>
      <c r="G5" s="173" t="s">
        <v>346</v>
      </c>
    </row>
    <row r="6" spans="1:7" ht="18" customHeight="1">
      <c r="A6" s="100" t="s">
        <v>437</v>
      </c>
      <c r="B6" s="829" t="str">
        <f>CONCATENATE(HLOOKUP($E$5,'Facilities Inventory'!$A$4:$G$16,3,FALSE)&amp;" -- "&amp;HLOOKUP($E$5,'Facilities Inventory'!$A$4:$G$16,4,FALSE)&amp;", "&amp;HLOOKUP($E$5,'Facilities Inventory'!$A$4:$G$16,5,FALSE)&amp;" "&amp;HLOOKUP($E$5,'Facilities Inventory'!$A$4:$G$16,6,FALSE))</f>
        <v> -- ,  </v>
      </c>
      <c r="C6" s="830"/>
      <c r="D6" s="830"/>
      <c r="E6" s="830"/>
      <c r="F6" s="830"/>
      <c r="G6" s="831"/>
    </row>
    <row r="7" spans="1:7" ht="18" customHeight="1">
      <c r="A7" s="100" t="s">
        <v>438</v>
      </c>
      <c r="B7" s="827">
        <f>HLOOKUP($E$5,'Facilities Inventory'!$A$19:$G$28,2,FALSE)</f>
        <v>0</v>
      </c>
      <c r="C7" s="834"/>
      <c r="D7" s="102" t="s">
        <v>436</v>
      </c>
      <c r="E7" s="854">
        <f>HLOOKUP($E$5,'Facilities Inventory'!$A$19:$G$28,3,FALSE)</f>
        <v>0</v>
      </c>
      <c r="F7" s="855"/>
      <c r="G7" s="856"/>
    </row>
    <row r="8" spans="1:7" ht="18" customHeight="1">
      <c r="A8" s="832" t="s">
        <v>439</v>
      </c>
      <c r="B8" s="833"/>
      <c r="C8" s="825">
        <f>HLOOKUP($E$5,'Facilities Inventory'!$A$19:$G$28,4,FALSE)</f>
        <v>0</v>
      </c>
      <c r="D8" s="826"/>
      <c r="E8" s="826"/>
      <c r="F8" s="168"/>
      <c r="G8" s="174"/>
    </row>
    <row r="9" spans="1:7" ht="10.5" customHeight="1">
      <c r="A9" s="103"/>
      <c r="B9" s="98"/>
      <c r="C9" s="98"/>
      <c r="D9" s="98"/>
      <c r="E9" s="98"/>
      <c r="F9" s="99"/>
      <c r="G9" s="175"/>
    </row>
    <row r="10" spans="1:7" ht="18" customHeight="1">
      <c r="A10" s="819" t="s">
        <v>84</v>
      </c>
      <c r="B10" s="820"/>
      <c r="C10" s="820"/>
      <c r="D10" s="820"/>
      <c r="E10" s="820"/>
      <c r="F10" s="820"/>
      <c r="G10" s="821"/>
    </row>
    <row r="11" spans="1:7" ht="18" customHeight="1">
      <c r="A11" s="104" t="s">
        <v>70</v>
      </c>
      <c r="B11" s="96"/>
      <c r="C11" s="95" t="str">
        <f>'General Info'!D7</f>
        <v>John Doe</v>
      </c>
      <c r="D11" s="105" t="s">
        <v>69</v>
      </c>
      <c r="E11" s="106">
        <f>'General Info'!B7</f>
        <v>38384</v>
      </c>
      <c r="F11" s="97"/>
      <c r="G11" s="176"/>
    </row>
    <row r="12" spans="1:7" ht="18" customHeight="1">
      <c r="A12" s="104" t="s">
        <v>71</v>
      </c>
      <c r="B12" s="96"/>
      <c r="C12" s="96"/>
      <c r="D12" s="96"/>
      <c r="E12" s="96"/>
      <c r="F12" s="96"/>
      <c r="G12" s="176"/>
    </row>
    <row r="13" spans="1:7" ht="18" customHeight="1">
      <c r="A13" s="107" t="s">
        <v>72</v>
      </c>
      <c r="B13" s="818" t="str">
        <f>'General Info'!D7</f>
        <v>John Doe</v>
      </c>
      <c r="C13" s="818"/>
      <c r="D13" s="115" t="s">
        <v>75</v>
      </c>
      <c r="E13" s="108" t="str">
        <f>'General Info'!D13</f>
        <v>999-999-9999</v>
      </c>
      <c r="F13" s="108"/>
      <c r="G13" s="176"/>
    </row>
    <row r="14" spans="1:7" ht="18" customHeight="1">
      <c r="A14" s="107" t="s">
        <v>73</v>
      </c>
      <c r="B14" s="818" t="str">
        <f>'General Info'!D8</f>
        <v>Superintendent of Buildings and Grounds</v>
      </c>
      <c r="C14" s="818"/>
      <c r="D14" s="105" t="s">
        <v>74</v>
      </c>
      <c r="E14" s="177" t="str">
        <f>'General Info'!D14</f>
        <v>888-888-8888</v>
      </c>
      <c r="F14" s="105" t="s">
        <v>440</v>
      </c>
      <c r="G14" s="178" t="str">
        <f>'General Info'!D15</f>
        <v>test@imagine.com</v>
      </c>
    </row>
    <row r="15" spans="1:7" ht="18" customHeight="1">
      <c r="A15" s="109" t="s">
        <v>456</v>
      </c>
      <c r="B15" s="857" t="str">
        <f>'General Info'!D9</f>
        <v>101 Main Street</v>
      </c>
      <c r="C15" s="857"/>
      <c r="D15" s="110" t="s">
        <v>76</v>
      </c>
      <c r="E15" s="177" t="str">
        <f>'General Info'!D10</f>
        <v>Albany</v>
      </c>
      <c r="F15" s="110" t="s">
        <v>77</v>
      </c>
      <c r="G15" s="179">
        <f>'General Info'!D12</f>
        <v>12345</v>
      </c>
    </row>
    <row r="16" spans="1:7" ht="18" customHeight="1">
      <c r="A16" s="111" t="s">
        <v>78</v>
      </c>
      <c r="B16" s="112">
        <f>HLOOKUP($E$5,'Facilities Inventory'!$A$4:$G$16,7,FALSE)</f>
        <v>0</v>
      </c>
      <c r="C16" s="113"/>
      <c r="D16" s="113"/>
      <c r="E16" s="113"/>
      <c r="F16" s="113"/>
      <c r="G16" s="180"/>
    </row>
    <row r="17" spans="1:7" ht="18" customHeight="1">
      <c r="A17" s="111" t="s">
        <v>441</v>
      </c>
      <c r="B17" s="114">
        <f>HLOOKUP($E$5,'Facilities Inventory'!$A$4:$G$16,8,FALSE)</f>
        <v>0</v>
      </c>
      <c r="C17" s="110" t="s">
        <v>23</v>
      </c>
      <c r="D17" s="112">
        <f>HLOOKUP($E$5,'Facilities Inventory'!$A$4:$G$16,9,FALSE)</f>
        <v>0</v>
      </c>
      <c r="E17" s="110" t="s">
        <v>81</v>
      </c>
      <c r="F17" s="112">
        <f>HLOOKUP($E$5,'Facilities Inventory'!$A$4:$G$16,10,FALSE)</f>
        <v>0</v>
      </c>
      <c r="G17" s="181"/>
    </row>
    <row r="18" spans="1:7" ht="18" customHeight="1">
      <c r="A18" s="111" t="s">
        <v>79</v>
      </c>
      <c r="B18" s="112">
        <f>HLOOKUP($E$5,'Facilities Inventory'!$A$4:$G$16,13,FALSE)</f>
        <v>0</v>
      </c>
      <c r="C18" s="112"/>
      <c r="D18" s="108"/>
      <c r="E18" s="110" t="s">
        <v>80</v>
      </c>
      <c r="F18" s="114">
        <f>HLOOKUP($E$5,'Facilities Inventory'!$A$4:$G$16,11,FALSE)</f>
        <v>0</v>
      </c>
      <c r="G18" s="180"/>
    </row>
    <row r="19" spans="1:7" ht="18" customHeight="1">
      <c r="A19" s="111" t="s">
        <v>434</v>
      </c>
      <c r="B19" s="113"/>
      <c r="C19" s="113"/>
      <c r="D19" s="113"/>
      <c r="E19" s="113">
        <f>HLOOKUP($E$5,'Facilities Inventory'!$A$19:$G$28,5,FALSE)</f>
        <v>0</v>
      </c>
      <c r="F19" s="113"/>
      <c r="G19" s="180"/>
    </row>
    <row r="20" spans="1:7" ht="18" customHeight="1">
      <c r="A20" s="111" t="s">
        <v>330</v>
      </c>
      <c r="B20" s="113"/>
      <c r="C20" s="113"/>
      <c r="D20" s="113"/>
      <c r="E20" s="113">
        <f>HLOOKUP($E$5,'Facilities Inventory'!$A$19:$G$28,6,FALSE)</f>
        <v>0</v>
      </c>
      <c r="F20" s="113"/>
      <c r="G20" s="180"/>
    </row>
    <row r="21" spans="1:7" ht="18" customHeight="1">
      <c r="A21" s="111"/>
      <c r="B21" s="113"/>
      <c r="C21" s="113"/>
      <c r="D21" s="113"/>
      <c r="E21" s="113"/>
      <c r="F21" s="113"/>
      <c r="G21" s="180"/>
    </row>
    <row r="22" spans="1:7" ht="12.75">
      <c r="A22" s="837" t="s">
        <v>85</v>
      </c>
      <c r="B22" s="838"/>
      <c r="C22" s="838"/>
      <c r="D22" s="838"/>
      <c r="E22" s="838"/>
      <c r="F22" s="839"/>
      <c r="G22" s="840"/>
    </row>
    <row r="23" spans="1:7" ht="12.75">
      <c r="A23" s="104" t="s">
        <v>82</v>
      </c>
      <c r="B23" s="96"/>
      <c r="C23" s="113"/>
      <c r="D23" s="96"/>
      <c r="E23" s="167">
        <f>HLOOKUP($E$5,'Facilities Inventory'!$A$19:$G$28,7,FALSE)</f>
        <v>0</v>
      </c>
      <c r="F23" s="96"/>
      <c r="G23" s="176"/>
    </row>
    <row r="24" spans="1:7" ht="12.75">
      <c r="A24" s="104" t="s">
        <v>432</v>
      </c>
      <c r="B24" s="108"/>
      <c r="C24" s="96"/>
      <c r="D24" s="113"/>
      <c r="E24" s="113">
        <f>HLOOKUP($E$5,'Facilities Inventory'!$A$19:$G$28,8,FALSE)</f>
        <v>0</v>
      </c>
      <c r="F24" s="96"/>
      <c r="G24" s="176"/>
    </row>
    <row r="25" spans="1:7" ht="12.75">
      <c r="A25" s="104" t="s">
        <v>83</v>
      </c>
      <c r="B25" s="96"/>
      <c r="C25" s="113"/>
      <c r="D25" s="96"/>
      <c r="E25" s="167">
        <f>HLOOKUP($E$5,'Facilities Inventory'!$A$19:$G$28,9,FALSE)</f>
        <v>0</v>
      </c>
      <c r="F25" s="96"/>
      <c r="G25" s="176"/>
    </row>
    <row r="26" spans="1:7" ht="12.75">
      <c r="A26" s="104" t="s">
        <v>433</v>
      </c>
      <c r="B26" s="96"/>
      <c r="C26" s="96"/>
      <c r="D26" s="96"/>
      <c r="E26" s="113">
        <f>HLOOKUP($E$5,'Facilities Inventory'!$A$19:$G$28,10,FALSE)</f>
        <v>0</v>
      </c>
      <c r="F26" s="96"/>
      <c r="G26" s="176"/>
    </row>
    <row r="27" spans="1:7" ht="12.75">
      <c r="A27" s="104"/>
      <c r="B27" s="96"/>
      <c r="C27" s="96"/>
      <c r="D27" s="96"/>
      <c r="E27" s="96"/>
      <c r="F27" s="96"/>
      <c r="G27" s="176"/>
    </row>
    <row r="28" spans="1:7" ht="12.75">
      <c r="A28" s="837" t="s">
        <v>86</v>
      </c>
      <c r="B28" s="838"/>
      <c r="C28" s="838"/>
      <c r="D28" s="838"/>
      <c r="E28" s="838"/>
      <c r="F28" s="839"/>
      <c r="G28" s="840"/>
    </row>
    <row r="29" spans="1:7" ht="12.75">
      <c r="A29" s="111" t="s">
        <v>89</v>
      </c>
      <c r="B29" s="96"/>
      <c r="C29" s="96"/>
      <c r="D29" s="96"/>
      <c r="E29" s="96"/>
      <c r="F29" s="96"/>
      <c r="G29" s="176"/>
    </row>
    <row r="30" spans="1:7" ht="12.75">
      <c r="A30" s="104"/>
      <c r="B30" s="841" t="str">
        <f>VLOOKUP($E$5,'Facilities Inventory'!A55:G60,2,FALSE)</f>
        <v>Building systems listed here.</v>
      </c>
      <c r="C30" s="841"/>
      <c r="D30" s="841"/>
      <c r="E30" s="841"/>
      <c r="F30" s="841"/>
      <c r="G30" s="842"/>
    </row>
    <row r="31" spans="1:7" ht="12.75">
      <c r="A31" s="107"/>
      <c r="B31" s="841"/>
      <c r="C31" s="841"/>
      <c r="D31" s="841"/>
      <c r="E31" s="841"/>
      <c r="F31" s="841"/>
      <c r="G31" s="842"/>
    </row>
    <row r="32" spans="1:7" ht="12.75">
      <c r="A32" s="104" t="s">
        <v>90</v>
      </c>
      <c r="B32" s="96"/>
      <c r="C32" s="108"/>
      <c r="D32" s="96"/>
      <c r="E32" s="108"/>
      <c r="F32" s="96">
        <f>HLOOKUP(E5,'Facilities Inventory'!A4:G32,26,FALSE)</f>
        <v>0</v>
      </c>
      <c r="G32" s="176"/>
    </row>
    <row r="33" spans="1:7" ht="12.75">
      <c r="A33" s="111" t="s">
        <v>91</v>
      </c>
      <c r="B33" s="95"/>
      <c r="C33" s="96"/>
      <c r="D33" s="96"/>
      <c r="E33" s="96"/>
      <c r="F33" s="96">
        <f>HLOOKUP(E5,'Facilities Inventory'!A4:G32,29,FALSE)</f>
        <v>0</v>
      </c>
      <c r="G33" s="176"/>
    </row>
    <row r="34" spans="1:7" ht="12.75">
      <c r="A34" s="111"/>
      <c r="B34" s="95" t="s">
        <v>231</v>
      </c>
      <c r="C34" s="105"/>
      <c r="D34" s="105"/>
      <c r="E34" s="105"/>
      <c r="F34" s="115"/>
      <c r="G34" s="182"/>
    </row>
    <row r="35" spans="1:7" ht="12.75">
      <c r="A35" s="111"/>
      <c r="B35" s="328" t="s">
        <v>140</v>
      </c>
      <c r="C35" s="328" t="s">
        <v>221</v>
      </c>
      <c r="D35" s="843" t="s">
        <v>132</v>
      </c>
      <c r="E35" s="843"/>
      <c r="F35" s="843"/>
      <c r="G35" s="844"/>
    </row>
    <row r="36" spans="1:7" ht="12.75">
      <c r="A36" s="111"/>
      <c r="B36" s="382"/>
      <c r="C36" s="382"/>
      <c r="D36" s="809"/>
      <c r="E36" s="809"/>
      <c r="F36" s="809"/>
      <c r="G36" s="810"/>
    </row>
    <row r="37" spans="1:7" ht="13.5" thickBot="1">
      <c r="A37" s="358"/>
      <c r="B37" s="455"/>
      <c r="C37" s="455"/>
      <c r="D37" s="845"/>
      <c r="E37" s="845"/>
      <c r="F37" s="845"/>
      <c r="G37" s="846"/>
    </row>
    <row r="38" spans="1:7" ht="27" customHeight="1" thickBot="1">
      <c r="A38" s="119"/>
      <c r="B38" s="866" t="s">
        <v>493</v>
      </c>
      <c r="C38" s="866"/>
      <c r="D38" s="866" t="s">
        <v>506</v>
      </c>
      <c r="E38" s="866"/>
      <c r="F38" s="866" t="s">
        <v>507</v>
      </c>
      <c r="G38" s="871"/>
    </row>
    <row r="39" spans="1:7" ht="13.5" thickBot="1">
      <c r="A39" s="120"/>
      <c r="B39" s="867" t="s">
        <v>494</v>
      </c>
      <c r="C39" s="865"/>
      <c r="D39" s="864" t="s">
        <v>494</v>
      </c>
      <c r="E39" s="865"/>
      <c r="F39" s="864" t="s">
        <v>494</v>
      </c>
      <c r="G39" s="865"/>
    </row>
    <row r="40" spans="1:7" ht="14.25" thickBot="1" thickTop="1">
      <c r="A40" s="121" t="s">
        <v>495</v>
      </c>
      <c r="B40" s="812">
        <f>INDEX((Budgets!$B$23:$G$33,Budgets!$B$39:$G$49,Budgets!$B$55:$G$65,Budgets!$B$71:$G$81,Budgets!$B$87:$G$97,Budgets!$B$103:$G$113),1,1,MATCH($E$5,SchoolNames,0))</f>
        <v>0</v>
      </c>
      <c r="C40" s="813"/>
      <c r="D40" s="872">
        <f>INDEX((Budgets!$B$23:$G$33,Budgets!$B$39:$G$49,Budgets!$B$55:$G$65,Budgets!$B$71:$G$81,Budgets!$B$87:$G$97,Budgets!$B$103:$G$113),1,3,MATCH($E$5,SchoolNames,0))</f>
        <v>0</v>
      </c>
      <c r="E40" s="813"/>
      <c r="F40" s="872">
        <f>INDEX((Budgets!$B$23:$G$33,Budgets!$B$39:$G$49,Budgets!$B$55:$G$65,Budgets!$B$71:$G$81,Budgets!$B$87:$G$97,Budgets!$B$103:$G$113),1,5,MATCH($E$5,SchoolNames,0))</f>
        <v>0</v>
      </c>
      <c r="G40" s="813"/>
    </row>
    <row r="41" spans="1:7" ht="14.25" thickBot="1" thickTop="1">
      <c r="A41" s="122" t="s">
        <v>496</v>
      </c>
      <c r="B41" s="812">
        <f>INDEX((Budgets!$B$23:$G$33,Budgets!$B$39:$G$49,Budgets!$B$55:$G$65,Budgets!$B$71:$G$81,Budgets!$B$87:$G$97,Budgets!$B$103:$G$113),2,1,MATCH($E$5,SchoolNames,0))</f>
        <v>0</v>
      </c>
      <c r="C41" s="813"/>
      <c r="D41" s="812">
        <f>INDEX((Budgets!$B$23:$G$33,Budgets!$B$39:$G$49,Budgets!$B$55:$G$65,Budgets!$B$71:$G$81,Budgets!$B$87:$G$97,Budgets!$B$103:$G$113),2,3,MATCH($E$5,SchoolNames,0))</f>
        <v>0</v>
      </c>
      <c r="E41" s="813"/>
      <c r="F41" s="812">
        <f>INDEX((Budgets!$B$23:$G$33,Budgets!$B$39:$G$49,Budgets!$B$55:$G$65,Budgets!$B$71:$G$81,Budgets!$B$87:$G$97,Budgets!$B$103:$G$113),2,5,MATCH($E$5,SchoolNames,0))</f>
        <v>0</v>
      </c>
      <c r="G41" s="813"/>
    </row>
    <row r="42" spans="1:7" ht="14.25" thickBot="1" thickTop="1">
      <c r="A42" s="122" t="s">
        <v>497</v>
      </c>
      <c r="B42" s="812">
        <f>INDEX((Budgets!$B$23:$G$33,Budgets!$B$39:$G$49,Budgets!$B$55:$G$65,Budgets!$B$71:$G$81,Budgets!$B$87:$G$97,Budgets!$B$103:$G$113),3,1,MATCH($E$5,SchoolNames,0))</f>
        <v>0</v>
      </c>
      <c r="C42" s="813"/>
      <c r="D42" s="812">
        <f>INDEX((Budgets!$B$23:$G$33,Budgets!$B$39:$G$49,Budgets!$B$55:$G$65,Budgets!$B$71:$G$81,Budgets!$B$87:$G$97,Budgets!$B$103:$G$113),3,3,MATCH($E$5,SchoolNames,0))</f>
        <v>0</v>
      </c>
      <c r="E42" s="813"/>
      <c r="F42" s="812">
        <f>INDEX((Budgets!$B$23:$G$33,Budgets!$B$39:$G$49,Budgets!$B$55:$G$65,Budgets!$B$71:$G$81,Budgets!$B$87:$G$97,Budgets!$B$103:$G$113),3,5,MATCH($E$5,SchoolNames,0))</f>
        <v>0</v>
      </c>
      <c r="G42" s="813"/>
    </row>
    <row r="43" spans="1:7" ht="14.25" thickBot="1" thickTop="1">
      <c r="A43" s="122" t="s">
        <v>498</v>
      </c>
      <c r="B43" s="812">
        <f>INDEX((Budgets!$B$23:$G$33,Budgets!$B$39:$G$49,Budgets!$B$55:$G$65,Budgets!$B$71:$G$81,Budgets!$B$87:$G$97,Budgets!$B$103:$G$113),4,1,MATCH($E$5,SchoolNames,0))</f>
        <v>0</v>
      </c>
      <c r="C43" s="813"/>
      <c r="D43" s="812">
        <f>INDEX((Budgets!$B$23:$G$33,Budgets!$B$39:$G$49,Budgets!$B$55:$G$65,Budgets!$B$71:$G$81,Budgets!$B$87:$G$97,Budgets!$B$103:$G$113),4,3,MATCH($E$5,SchoolNames,0))</f>
        <v>0</v>
      </c>
      <c r="E43" s="813"/>
      <c r="F43" s="812">
        <f>INDEX((Budgets!$B$23:$G$33,Budgets!$B$39:$G$49,Budgets!$B$55:$G$65,Budgets!$B$71:$G$81,Budgets!$B$87:$G$97,Budgets!$B$103:$G$113),4,5,MATCH($E$5,SchoolNames,0))</f>
        <v>0</v>
      </c>
      <c r="G43" s="813"/>
    </row>
    <row r="44" spans="1:7" ht="14.25" thickBot="1" thickTop="1">
      <c r="A44" s="122" t="s">
        <v>499</v>
      </c>
      <c r="B44" s="812">
        <f>INDEX((Budgets!$B$23:$G$33,Budgets!$B$39:$G$49,Budgets!$B$55:$G$65,Budgets!$B$71:$G$81,Budgets!$B$87:$G$97,Budgets!$B$103:$G$113),5,1,MATCH($E$5,SchoolNames,0))</f>
        <v>0</v>
      </c>
      <c r="C44" s="813"/>
      <c r="D44" s="812">
        <f>INDEX((Budgets!$B$23:$G$33,Budgets!$B$39:$G$49,Budgets!$B$55:$G$65,Budgets!$B$71:$G$81,Budgets!$B$87:$G$97,Budgets!$B$103:$G$113),5,3,MATCH($E$5,SchoolNames,0))</f>
        <v>0</v>
      </c>
      <c r="E44" s="813"/>
      <c r="F44" s="812">
        <f>INDEX((Budgets!$B$23:$G$33,Budgets!$B$39:$G$49,Budgets!$B$55:$G$65,Budgets!$B$71:$G$81,Budgets!$B$87:$G$97,Budgets!$B$103:$G$113),5,5,MATCH($E$5,SchoolNames,0))</f>
        <v>0</v>
      </c>
      <c r="G44" s="813"/>
    </row>
    <row r="45" spans="1:7" ht="14.25" thickBot="1" thickTop="1">
      <c r="A45" s="122" t="s">
        <v>500</v>
      </c>
      <c r="B45" s="812">
        <f>INDEX((Budgets!$B$23:$G$33,Budgets!$B$39:$G$49,Budgets!$B$55:$G$65,Budgets!$B$71:$G$81,Budgets!$B$87:$G$97,Budgets!$B$103:$G$113),6,1,MATCH($E$5,SchoolNames,0))</f>
        <v>0</v>
      </c>
      <c r="C45" s="813"/>
      <c r="D45" s="812">
        <f>INDEX((Budgets!$B$23:$G$33,Budgets!$B$39:$G$49,Budgets!$B$55:$G$65,Budgets!$B$71:$G$81,Budgets!$B$87:$G$97,Budgets!$B$103:$G$113),6,3,MATCH($E$5,SchoolNames,0))</f>
        <v>0</v>
      </c>
      <c r="E45" s="813"/>
      <c r="F45" s="812">
        <f>INDEX((Budgets!$B$23:$G$33,Budgets!$B$39:$G$49,Budgets!$B$55:$G$65,Budgets!$B$71:$G$81,Budgets!$B$87:$G$97,Budgets!$B$103:$G$113),6,5,MATCH($E$5,SchoolNames,0))</f>
        <v>0</v>
      </c>
      <c r="G45" s="813"/>
    </row>
    <row r="46" spans="1:7" ht="14.25" thickBot="1" thickTop="1">
      <c r="A46" s="122" t="s">
        <v>501</v>
      </c>
      <c r="B46" s="812">
        <f>INDEX((Budgets!$B$23:$G$33,Budgets!$B$39:$G$49,Budgets!$B$55:$G$65,Budgets!$B$71:$G$81,Budgets!$B$87:$G$97,Budgets!$B$103:$G$113),7,1,MATCH($E$5,SchoolNames,0))</f>
        <v>0</v>
      </c>
      <c r="C46" s="813"/>
      <c r="D46" s="812">
        <f>INDEX((Budgets!$B$23:$G$33,Budgets!$B$39:$G$49,Budgets!$B$55:$G$65,Budgets!$B$71:$G$81,Budgets!$B$87:$G$97,Budgets!$B$103:$G$113),7,3,MATCH($E$5,SchoolNames,0))</f>
        <v>0</v>
      </c>
      <c r="E46" s="813"/>
      <c r="F46" s="812">
        <f>INDEX((Budgets!$B$23:$G$33,Budgets!$B$39:$G$49,Budgets!$B$55:$G$65,Budgets!$B$71:$G$81,Budgets!$B$87:$G$97,Budgets!$B$103:$G$113),7,5,MATCH($E$5,SchoolNames,0))</f>
        <v>0</v>
      </c>
      <c r="G46" s="813"/>
    </row>
    <row r="47" spans="1:7" ht="14.25" thickBot="1" thickTop="1">
      <c r="A47" s="122" t="s">
        <v>502</v>
      </c>
      <c r="B47" s="812">
        <f>INDEX((Budgets!$B$23:$G$33,Budgets!$B$39:$G$49,Budgets!$B$55:$G$65,Budgets!$B$71:$G$81,Budgets!$B$87:$G$97,Budgets!$B$103:$G$113),8,1,MATCH($E$5,SchoolNames,0))</f>
        <v>0</v>
      </c>
      <c r="C47" s="813"/>
      <c r="D47" s="812">
        <f>INDEX((Budgets!$B$23:$G$33,Budgets!$B$39:$G$49,Budgets!$B$55:$G$65,Budgets!$B$71:$G$81,Budgets!$B$87:$G$97,Budgets!$B$103:$G$113),8,3,MATCH($E$5,SchoolNames,0))</f>
        <v>0</v>
      </c>
      <c r="E47" s="813"/>
      <c r="F47" s="812">
        <f>INDEX((Budgets!$B$23:$G$33,Budgets!$B$39:$G$49,Budgets!$B$55:$G$65,Budgets!$B$71:$G$81,Budgets!$B$87:$G$97,Budgets!$B$103:$G$113),8,5,MATCH($E$5,SchoolNames,0))</f>
        <v>0</v>
      </c>
      <c r="G47" s="813"/>
    </row>
    <row r="48" spans="1:7" ht="14.25" thickBot="1" thickTop="1">
      <c r="A48" s="122" t="s">
        <v>503</v>
      </c>
      <c r="B48" s="812">
        <f>INDEX((Budgets!$B$23:$G$33,Budgets!$B$39:$G$49,Budgets!$B$55:$G$65,Budgets!$B$71:$G$81,Budgets!$B$87:$G$97,Budgets!$B$103:$G$113),9,1,MATCH($E$5,SchoolNames,0))</f>
        <v>0</v>
      </c>
      <c r="C48" s="813"/>
      <c r="D48" s="812">
        <f>INDEX((Budgets!$B$23:$G$33,Budgets!$B$39:$G$49,Budgets!$B$55:$G$65,Budgets!$B$71:$G$81,Budgets!$B$87:$G$97,Budgets!$B$103:$G$113),9,3,MATCH($E$5,SchoolNames,0))</f>
        <v>0</v>
      </c>
      <c r="E48" s="813"/>
      <c r="F48" s="812">
        <f>INDEX((Budgets!$B$23:$G$33,Budgets!$B$39:$G$49,Budgets!$B$55:$G$65,Budgets!$B$71:$G$81,Budgets!$B$87:$G$97,Budgets!$B$103:$G$113),9,5,MATCH($E$5,SchoolNames,0))</f>
        <v>0</v>
      </c>
      <c r="G48" s="813"/>
    </row>
    <row r="49" spans="1:7" ht="27" thickBot="1" thickTop="1">
      <c r="A49" s="123" t="s">
        <v>504</v>
      </c>
      <c r="B49" s="812">
        <f>INDEX((Budgets!$B$23:$G$33,Budgets!$B$39:$G$49,Budgets!$B$55:$G$65,Budgets!$B$71:$G$81,Budgets!$B$87:$G$97,Budgets!$B$103:$G$113),10,1,MATCH($E$5,SchoolNames,0))</f>
        <v>0</v>
      </c>
      <c r="C49" s="813"/>
      <c r="D49" s="812">
        <f>INDEX((Budgets!$B$23:$G$33,Budgets!$B$39:$G$49,Budgets!$B$55:$G$65,Budgets!$B$71:$G$81,Budgets!$B$87:$G$97,Budgets!$B$103:$G$113),10,3,MATCH($E$5,SchoolNames,0))</f>
        <v>0</v>
      </c>
      <c r="E49" s="813"/>
      <c r="F49" s="812">
        <f>INDEX((Budgets!$B$23:$G$33,Budgets!$B$39:$G$49,Budgets!$B$55:$G$65,Budgets!$B$71:$G$81,Budgets!$B$87:$G$97,Budgets!$B$103:$G$113),10,5,MATCH($E$5,SchoolNames,0))</f>
        <v>0</v>
      </c>
      <c r="G49" s="813"/>
    </row>
    <row r="50" spans="1:7" ht="14.25" thickBot="1" thickTop="1">
      <c r="A50" s="124" t="s">
        <v>97</v>
      </c>
      <c r="B50" s="812">
        <f>INDEX((Budgets!$B$23:$G$33,Budgets!$B$39:$G$49,Budgets!$B$55:$G$65,Budgets!$B$71:$G$81,Budgets!$B$87:$G$97,Budgets!$B$103:$G$113),11,1,MATCH($E$5,SchoolNames,0))</f>
        <v>0</v>
      </c>
      <c r="C50" s="813"/>
      <c r="D50" s="812">
        <f>INDEX((Budgets!$B$23:$G$33,Budgets!$B$39:$G$49,Budgets!$B$55:$G$65,Budgets!$B$71:$G$81,Budgets!$B$87:$G$97,Budgets!$B$103:$G$113),11,3,MATCH($E$5,SchoolNames,0))</f>
        <v>0</v>
      </c>
      <c r="E50" s="813"/>
      <c r="F50" s="812">
        <f>INDEX((Budgets!$B$23:$G$33,Budgets!$B$39:$G$49,Budgets!$B$55:$G$65,Budgets!$B$71:$G$81,Budgets!$B$87:$G$97,Budgets!$B$103:$G$113),11,5,MATCH($E$5,SchoolNames,0))</f>
        <v>0</v>
      </c>
      <c r="G50" s="813"/>
    </row>
    <row r="51" spans="1:7" ht="13.5" thickBot="1">
      <c r="A51" s="125" t="s">
        <v>442</v>
      </c>
      <c r="B51" s="814">
        <f>SUM(B40:B50)</f>
        <v>0</v>
      </c>
      <c r="C51" s="815"/>
      <c r="D51" s="814">
        <f>SUM(D40:D50)</f>
        <v>0</v>
      </c>
      <c r="E51" s="815"/>
      <c r="F51" s="816">
        <f>SUM(F40:F50)</f>
        <v>0</v>
      </c>
      <c r="G51" s="817"/>
    </row>
    <row r="52" spans="1:7" ht="12.75">
      <c r="A52" s="126"/>
      <c r="B52" s="127"/>
      <c r="C52" s="128"/>
      <c r="D52" s="128"/>
      <c r="E52" s="129"/>
      <c r="F52" s="130"/>
      <c r="G52" s="183"/>
    </row>
    <row r="53" spans="1:7" ht="12.75">
      <c r="A53" s="116" t="s">
        <v>123</v>
      </c>
      <c r="B53" s="108"/>
      <c r="C53" s="108"/>
      <c r="D53" s="108"/>
      <c r="E53" s="108"/>
      <c r="F53" s="108"/>
      <c r="G53" s="133"/>
    </row>
    <row r="54" spans="1:7" ht="12.75">
      <c r="A54" s="116"/>
      <c r="B54" s="108"/>
      <c r="C54" s="108"/>
      <c r="D54" s="108"/>
      <c r="E54" s="108"/>
      <c r="F54" s="108"/>
      <c r="G54" s="133"/>
    </row>
    <row r="55" spans="1:7" ht="12.75">
      <c r="A55" s="184" t="s">
        <v>124</v>
      </c>
      <c r="B55" s="169">
        <f>HLOOKUP($E$5,Energy!$A$6:$M$17,9,FALSE)</f>
        <v>0</v>
      </c>
      <c r="C55" s="115" t="s">
        <v>125</v>
      </c>
      <c r="D55" s="169">
        <f>HLOOKUP($E$5,Energy!$A$6:$M$17,11,FALSE)</f>
        <v>0</v>
      </c>
      <c r="E55" s="108"/>
      <c r="F55" s="108"/>
      <c r="G55" s="133"/>
    </row>
    <row r="56" spans="1:7" ht="27" customHeight="1">
      <c r="A56" s="184" t="s">
        <v>126</v>
      </c>
      <c r="B56" s="169">
        <f>HLOOKUP($E$5,Energy!$A$6:$M$17,10,FALSE)</f>
        <v>0</v>
      </c>
      <c r="C56" s="115" t="s">
        <v>127</v>
      </c>
      <c r="D56" s="169">
        <f>HLOOKUP($E$5,Energy!$A$6:$M$17,12,FALSE)</f>
        <v>0</v>
      </c>
      <c r="E56" s="108"/>
      <c r="F56" s="108"/>
      <c r="G56" s="133"/>
    </row>
    <row r="57" spans="1:7" ht="12.75">
      <c r="A57" s="116"/>
      <c r="B57" s="108"/>
      <c r="C57" s="108"/>
      <c r="D57" s="108"/>
      <c r="E57" s="108"/>
      <c r="F57" s="108"/>
      <c r="G57" s="133"/>
    </row>
    <row r="58" spans="1:7" ht="12.75">
      <c r="A58" s="131" t="s">
        <v>128</v>
      </c>
      <c r="B58" s="132">
        <f>SUM(B55:B56)+SUM(D55:D56)</f>
        <v>0</v>
      </c>
      <c r="C58" s="132"/>
      <c r="D58" s="108"/>
      <c r="E58" s="108"/>
      <c r="F58" s="108"/>
      <c r="G58" s="133"/>
    </row>
    <row r="59" spans="1:7" ht="12.75">
      <c r="A59" s="116"/>
      <c r="B59" s="108"/>
      <c r="C59" s="108"/>
      <c r="D59" s="108"/>
      <c r="E59" s="108"/>
      <c r="F59" s="108"/>
      <c r="G59" s="133"/>
    </row>
    <row r="60" spans="1:7" ht="12.75">
      <c r="A60" s="868" t="s">
        <v>155</v>
      </c>
      <c r="B60" s="869"/>
      <c r="C60" s="869"/>
      <c r="D60" s="869"/>
      <c r="E60" s="869"/>
      <c r="F60" s="869"/>
      <c r="G60" s="870"/>
    </row>
    <row r="61" spans="1:7" ht="12.75">
      <c r="A61" s="116" t="s">
        <v>156</v>
      </c>
      <c r="B61" s="108"/>
      <c r="C61" s="108"/>
      <c r="D61" s="108"/>
      <c r="E61" s="262" t="s">
        <v>229</v>
      </c>
      <c r="F61" s="108"/>
      <c r="G61" s="133"/>
    </row>
    <row r="62" spans="1:7" ht="12.75">
      <c r="A62" s="116"/>
      <c r="B62" s="108" t="s">
        <v>157</v>
      </c>
      <c r="C62" s="108"/>
      <c r="D62" s="108"/>
      <c r="E62" s="533" t="str">
        <f>'Health &amp; Safety'!B5</f>
        <v>Yes</v>
      </c>
      <c r="F62" s="108"/>
      <c r="G62" s="133"/>
    </row>
    <row r="63" spans="1:7" ht="12.75">
      <c r="A63" s="116"/>
      <c r="B63" s="108" t="s">
        <v>158</v>
      </c>
      <c r="C63" s="108"/>
      <c r="D63" s="108"/>
      <c r="E63" s="533" t="str">
        <f>'Health &amp; Safety'!B6</f>
        <v>No</v>
      </c>
      <c r="F63" s="115" t="s">
        <v>165</v>
      </c>
      <c r="G63" s="185" t="str">
        <f>'Health &amp; Safety'!B7</f>
        <v>John Milton</v>
      </c>
    </row>
    <row r="64" spans="1:7" ht="12.75">
      <c r="A64" s="116"/>
      <c r="B64" s="108" t="s">
        <v>159</v>
      </c>
      <c r="C64" s="108"/>
      <c r="D64" s="108"/>
      <c r="E64" s="533" t="str">
        <f>'Health &amp; Safety'!B8</f>
        <v>212-867-5309</v>
      </c>
      <c r="F64" s="115" t="s">
        <v>166</v>
      </c>
      <c r="G64" s="185" t="str">
        <f>'Health &amp; Safety'!B9</f>
        <v>milty@school.com</v>
      </c>
    </row>
    <row r="65" spans="1:7" ht="54" customHeight="1">
      <c r="A65" s="116"/>
      <c r="B65" s="108" t="s">
        <v>160</v>
      </c>
      <c r="C65" s="108"/>
      <c r="D65" s="108"/>
      <c r="E65" s="113"/>
      <c r="F65" s="108"/>
      <c r="G65" s="133"/>
    </row>
    <row r="66" spans="1:7" ht="12.75">
      <c r="A66" s="116"/>
      <c r="B66" s="108" t="s">
        <v>161</v>
      </c>
      <c r="C66" s="108"/>
      <c r="D66" s="108"/>
      <c r="E66" s="533" t="str">
        <f>'Health &amp; Safety'!B11</f>
        <v>Yes</v>
      </c>
      <c r="F66" s="108"/>
      <c r="G66" s="133"/>
    </row>
    <row r="67" spans="1:7" ht="12.75">
      <c r="A67" s="116"/>
      <c r="B67" s="108" t="s">
        <v>162</v>
      </c>
      <c r="C67" s="108"/>
      <c r="D67" s="108"/>
      <c r="E67" s="533" t="str">
        <f>'Health &amp; Safety'!B12</f>
        <v>No</v>
      </c>
      <c r="F67" s="108"/>
      <c r="G67" s="133"/>
    </row>
    <row r="68" spans="1:7" ht="12.75">
      <c r="A68" s="116"/>
      <c r="B68" s="108" t="s">
        <v>163</v>
      </c>
      <c r="C68" s="108"/>
      <c r="D68" s="108"/>
      <c r="E68" s="533" t="str">
        <f>'Health &amp; Safety'!B13</f>
        <v>Yes</v>
      </c>
      <c r="F68" s="108"/>
      <c r="G68" s="133"/>
    </row>
    <row r="69" spans="1:7" ht="35.25" customHeight="1">
      <c r="A69" s="116"/>
      <c r="B69" s="108" t="s">
        <v>164</v>
      </c>
      <c r="C69" s="108"/>
      <c r="D69" s="108"/>
      <c r="E69" s="533" t="str">
        <f>'Health &amp; Safety'!B14</f>
        <v>No</v>
      </c>
      <c r="F69" s="108"/>
      <c r="G69" s="133"/>
    </row>
    <row r="70" spans="1:7" ht="12.75">
      <c r="A70" s="116"/>
      <c r="B70" s="836" t="s">
        <v>167</v>
      </c>
      <c r="C70" s="836"/>
      <c r="D70" s="836"/>
      <c r="E70" s="534"/>
      <c r="F70" s="108"/>
      <c r="G70" s="133"/>
    </row>
    <row r="71" spans="1:7" ht="12.75">
      <c r="A71" s="116"/>
      <c r="B71" s="108" t="s">
        <v>168</v>
      </c>
      <c r="C71" s="108"/>
      <c r="D71" s="108"/>
      <c r="E71" s="533" t="str">
        <f>'Health &amp; Safety'!B17</f>
        <v>Yes</v>
      </c>
      <c r="F71" s="108"/>
      <c r="G71" s="133"/>
    </row>
    <row r="72" spans="1:7" ht="12.75">
      <c r="A72" s="116"/>
      <c r="B72" s="108" t="s">
        <v>19</v>
      </c>
      <c r="C72" s="108"/>
      <c r="D72" s="108"/>
      <c r="E72" s="533" t="str">
        <f>'Health &amp; Safety'!B18</f>
        <v>Yes</v>
      </c>
      <c r="F72" s="108"/>
      <c r="G72" s="133"/>
    </row>
    <row r="73" spans="1:7" ht="38.25" customHeight="1">
      <c r="A73" s="116"/>
      <c r="B73" s="108" t="s">
        <v>169</v>
      </c>
      <c r="C73" s="108"/>
      <c r="D73" s="108"/>
      <c r="E73" s="533" t="str">
        <f>'Health &amp; Safety'!B19</f>
        <v>No</v>
      </c>
      <c r="F73" s="108"/>
      <c r="G73" s="133"/>
    </row>
    <row r="74" spans="1:7" ht="12.75">
      <c r="A74" s="116"/>
      <c r="B74" s="108" t="s">
        <v>170</v>
      </c>
      <c r="C74" s="108"/>
      <c r="D74" s="108"/>
      <c r="E74" s="533" t="str">
        <f>'Health &amp; Safety'!B20</f>
        <v>Yes</v>
      </c>
      <c r="F74" s="108"/>
      <c r="G74" s="133"/>
    </row>
    <row r="75" spans="1:7" ht="12.75">
      <c r="A75" s="116"/>
      <c r="B75" s="108" t="s">
        <v>171</v>
      </c>
      <c r="C75" s="108"/>
      <c r="D75" s="108"/>
      <c r="E75" s="533" t="str">
        <f>'Health &amp; Safety'!B21</f>
        <v>3-5 Times / School Year</v>
      </c>
      <c r="F75" s="108"/>
      <c r="G75" s="133"/>
    </row>
    <row r="76" spans="1:7" ht="13.5" thickBot="1">
      <c r="A76" s="117"/>
      <c r="B76" s="118"/>
      <c r="C76" s="118"/>
      <c r="D76" s="118"/>
      <c r="E76" s="118"/>
      <c r="F76" s="118"/>
      <c r="G76" s="359"/>
    </row>
    <row r="77" spans="1:7" ht="19.5" customHeight="1">
      <c r="A77" s="134" t="s">
        <v>172</v>
      </c>
      <c r="B77" s="135"/>
      <c r="C77" s="135"/>
      <c r="D77" s="135"/>
      <c r="E77" s="135"/>
      <c r="F77" s="135"/>
      <c r="G77" s="186"/>
    </row>
    <row r="78" spans="1:7" ht="18.75" customHeight="1">
      <c r="A78" s="116" t="s">
        <v>173</v>
      </c>
      <c r="B78" s="108"/>
      <c r="C78" s="108"/>
      <c r="D78" s="108"/>
      <c r="E78" s="108"/>
      <c r="F78" s="136"/>
      <c r="G78" s="263" t="s">
        <v>229</v>
      </c>
    </row>
    <row r="79" spans="1:7" ht="12.75">
      <c r="A79" s="116"/>
      <c r="B79" s="836" t="s">
        <v>174</v>
      </c>
      <c r="C79" s="836"/>
      <c r="D79" s="836"/>
      <c r="E79" s="836"/>
      <c r="F79" s="108"/>
      <c r="G79" s="187">
        <f>HLOOKUP($E$5,'Health &amp; Safety'!$A$23:$G$33,3,FALSE)</f>
        <v>0</v>
      </c>
    </row>
    <row r="80" spans="1:7" ht="39.75" customHeight="1">
      <c r="A80" s="116"/>
      <c r="B80" s="836" t="s">
        <v>175</v>
      </c>
      <c r="C80" s="836"/>
      <c r="D80" s="836"/>
      <c r="E80" s="836"/>
      <c r="F80" s="108"/>
      <c r="G80" s="187">
        <f>HLOOKUP($E$5,'Health &amp; Safety'!$A$23:$G$33,4,FALSE)</f>
        <v>0</v>
      </c>
    </row>
    <row r="81" spans="1:7" ht="12.75">
      <c r="A81" s="116"/>
      <c r="B81" s="836" t="s">
        <v>176</v>
      </c>
      <c r="C81" s="836"/>
      <c r="D81" s="836"/>
      <c r="E81" s="836"/>
      <c r="F81" s="108"/>
      <c r="G81" s="187">
        <f>HLOOKUP($E$5,'Health &amp; Safety'!$A$23:$G$33,5,FALSE)</f>
        <v>0</v>
      </c>
    </row>
    <row r="82" spans="1:7" ht="27.75" customHeight="1">
      <c r="A82" s="116" t="s">
        <v>42</v>
      </c>
      <c r="B82" s="108"/>
      <c r="C82" s="108"/>
      <c r="D82" s="108"/>
      <c r="E82" s="108"/>
      <c r="F82" s="108"/>
      <c r="G82" s="187"/>
    </row>
    <row r="83" spans="1:7" ht="27" customHeight="1">
      <c r="A83" s="116"/>
      <c r="B83" s="836" t="s">
        <v>177</v>
      </c>
      <c r="C83" s="836"/>
      <c r="D83" s="836"/>
      <c r="E83" s="836"/>
      <c r="F83" s="108"/>
      <c r="G83" s="187">
        <f>HLOOKUP($E$5,'Health &amp; Safety'!$A$23:$G$33,6,FALSE)</f>
        <v>0</v>
      </c>
    </row>
    <row r="84" spans="1:7" ht="26.25" customHeight="1">
      <c r="A84" s="116"/>
      <c r="B84" s="836" t="s">
        <v>178</v>
      </c>
      <c r="C84" s="836"/>
      <c r="D84" s="836"/>
      <c r="E84" s="836"/>
      <c r="F84" s="108"/>
      <c r="G84" s="187">
        <f>HLOOKUP($E$5,'Health &amp; Safety'!$A$23:$G$33,7,FALSE)</f>
        <v>0</v>
      </c>
    </row>
    <row r="85" spans="1:7" ht="12.75">
      <c r="A85" s="116"/>
      <c r="B85" s="108" t="s">
        <v>179</v>
      </c>
      <c r="C85" s="108"/>
      <c r="D85" s="108"/>
      <c r="E85" s="108"/>
      <c r="F85" s="137"/>
      <c r="G85" s="580">
        <f>HLOOKUP($E$5,'Health &amp; Safety'!$A$23:$G$33,8,FALSE)</f>
        <v>0</v>
      </c>
    </row>
    <row r="86" spans="1:7" ht="12.75">
      <c r="A86" s="138" t="s">
        <v>180</v>
      </c>
      <c r="B86" s="139"/>
      <c r="C86" s="139"/>
      <c r="D86" s="139"/>
      <c r="E86" s="139"/>
      <c r="F86" s="139"/>
      <c r="G86" s="188"/>
    </row>
    <row r="87" spans="1:7" ht="26.25" customHeight="1">
      <c r="A87" s="138"/>
      <c r="B87" s="835" t="s">
        <v>261</v>
      </c>
      <c r="C87" s="835"/>
      <c r="D87" s="835"/>
      <c r="E87" s="835"/>
      <c r="F87" s="139"/>
      <c r="G87" s="187">
        <f>HLOOKUP($E$5,'Health &amp; Safety'!$A$23:$G$33,9,FALSE)</f>
        <v>0</v>
      </c>
    </row>
    <row r="88" spans="1:7" ht="12.75">
      <c r="A88" s="116"/>
      <c r="B88" s="835" t="s">
        <v>262</v>
      </c>
      <c r="C88" s="835"/>
      <c r="D88" s="835"/>
      <c r="E88" s="835"/>
      <c r="F88" s="140"/>
      <c r="G88" s="187">
        <f>HLOOKUP($E$5,'Health &amp; Safety'!$A$23:$G$33,10,FALSE)</f>
        <v>0</v>
      </c>
    </row>
    <row r="89" spans="1:7" ht="12.75">
      <c r="A89" s="116"/>
      <c r="B89" s="835" t="s">
        <v>263</v>
      </c>
      <c r="C89" s="835"/>
      <c r="D89" s="835"/>
      <c r="E89" s="835"/>
      <c r="F89" s="140"/>
      <c r="G89" s="187">
        <f>HLOOKUP($E$5,'Health &amp; Safety'!$A$23:$G$33,11,FALSE)</f>
        <v>0</v>
      </c>
    </row>
    <row r="90" spans="1:7" ht="12.75">
      <c r="A90" s="116"/>
      <c r="B90" s="853" t="s">
        <v>344</v>
      </c>
      <c r="C90" s="853"/>
      <c r="D90" s="139"/>
      <c r="E90" s="139"/>
      <c r="F90" s="140"/>
      <c r="G90" s="189"/>
    </row>
    <row r="91" spans="1:7" ht="29.25" customHeight="1">
      <c r="A91" s="116"/>
      <c r="B91" s="108"/>
      <c r="C91" s="858" t="str">
        <f>VLOOKUP($E$5,'Health &amp; Safety'!$A$35:$G$40,2,FALSE)</f>
        <v>Mitigation activities described here.</v>
      </c>
      <c r="D91" s="859"/>
      <c r="E91" s="859"/>
      <c r="F91" s="859"/>
      <c r="G91" s="860"/>
    </row>
    <row r="92" spans="1:7" ht="12.75">
      <c r="A92" s="116"/>
      <c r="B92" s="108"/>
      <c r="C92" s="861"/>
      <c r="D92" s="862"/>
      <c r="E92" s="862"/>
      <c r="F92" s="862"/>
      <c r="G92" s="863"/>
    </row>
    <row r="93" spans="1:7" ht="12.75">
      <c r="A93" s="852" t="s">
        <v>181</v>
      </c>
      <c r="B93" s="853"/>
      <c r="C93" s="853"/>
      <c r="D93" s="853"/>
      <c r="E93" s="853"/>
      <c r="F93" s="140"/>
      <c r="G93" s="190"/>
    </row>
    <row r="94" spans="1:7" ht="18.75" customHeight="1">
      <c r="A94" s="116"/>
      <c r="B94" s="835" t="s">
        <v>444</v>
      </c>
      <c r="C94" s="835"/>
      <c r="D94" s="835"/>
      <c r="E94" s="835"/>
      <c r="F94" s="140"/>
      <c r="G94" s="188">
        <f>HLOOKUP($E$5,'Integrated Pest Management'!$B$6:$G$11,3,FALSE)</f>
        <v>0</v>
      </c>
    </row>
    <row r="95" spans="1:7" ht="41.25" customHeight="1">
      <c r="A95" s="116"/>
      <c r="B95" s="835" t="s">
        <v>264</v>
      </c>
      <c r="C95" s="835"/>
      <c r="D95" s="835"/>
      <c r="E95" s="835"/>
      <c r="F95" s="140"/>
      <c r="G95" s="188">
        <f>HLOOKUP($E$5,'Integrated Pest Management'!$B$6:$G$11,4,FALSE)</f>
        <v>0</v>
      </c>
    </row>
    <row r="96" spans="1:7" ht="28.5" customHeight="1">
      <c r="A96" s="116"/>
      <c r="B96" s="835" t="s">
        <v>265</v>
      </c>
      <c r="C96" s="835"/>
      <c r="D96" s="835"/>
      <c r="E96" s="835"/>
      <c r="F96" s="140"/>
      <c r="G96" s="188">
        <f>HLOOKUP($E$5,'Integrated Pest Management'!$B$6:$G$11,5,FALSE)</f>
        <v>0</v>
      </c>
    </row>
    <row r="97" spans="1:7" ht="27.75" customHeight="1">
      <c r="A97" s="116"/>
      <c r="B97" s="835" t="s">
        <v>266</v>
      </c>
      <c r="C97" s="835"/>
      <c r="D97" s="835"/>
      <c r="E97" s="835"/>
      <c r="F97" s="140"/>
      <c r="G97" s="191">
        <f>HLOOKUP($E$5,'Integrated Pest Management'!$B$6:$G$11,6,FALSE)</f>
        <v>0</v>
      </c>
    </row>
    <row r="98" spans="1:7" ht="12.75">
      <c r="A98" s="852" t="s">
        <v>182</v>
      </c>
      <c r="B98" s="853"/>
      <c r="C98" s="853"/>
      <c r="D98" s="853"/>
      <c r="E98" s="853"/>
      <c r="F98" s="140"/>
      <c r="G98" s="192"/>
    </row>
    <row r="99" spans="1:7" ht="32.25" customHeight="1">
      <c r="A99" s="116"/>
      <c r="B99" s="835" t="s">
        <v>443</v>
      </c>
      <c r="C99" s="835"/>
      <c r="D99" s="835"/>
      <c r="E99" s="835"/>
      <c r="F99" s="140"/>
      <c r="G99" s="188">
        <f>HLOOKUP($E$5,'Indoor Environment Quality'!$B$6:$G$29,3,FALSE)</f>
        <v>0</v>
      </c>
    </row>
    <row r="100" spans="1:7" ht="54.75" customHeight="1" thickBot="1">
      <c r="A100" s="117"/>
      <c r="B100" s="811" t="s">
        <v>267</v>
      </c>
      <c r="C100" s="811"/>
      <c r="D100" s="811"/>
      <c r="E100" s="811"/>
      <c r="F100" s="360"/>
      <c r="G100" s="193">
        <f>HLOOKUP($E$5,'Indoor Environment Quality'!$B$6:$G$29,4,FALSE)</f>
        <v>0</v>
      </c>
    </row>
    <row r="101" spans="1:7" ht="19.5" customHeight="1">
      <c r="A101" s="116"/>
      <c r="B101" s="835" t="s">
        <v>268</v>
      </c>
      <c r="C101" s="835"/>
      <c r="D101" s="835"/>
      <c r="E101" s="835"/>
      <c r="F101" s="140"/>
      <c r="G101" s="192">
        <f>HLOOKUP($E$5,'Indoor Environment Quality'!$B$6:$G$29,5,FALSE)</f>
        <v>0</v>
      </c>
    </row>
    <row r="102" spans="1:7" ht="17.25" customHeight="1">
      <c r="A102" s="116"/>
      <c r="B102" s="139"/>
      <c r="C102" s="835" t="s">
        <v>269</v>
      </c>
      <c r="D102" s="835"/>
      <c r="E102" s="835"/>
      <c r="F102" s="140"/>
      <c r="G102" s="188">
        <f>HLOOKUP($E$5,'Indoor Environment Quality'!$B$6:$G$29,6,FALSE)</f>
        <v>0</v>
      </c>
    </row>
    <row r="103" spans="1:7" ht="12.75">
      <c r="A103" s="116"/>
      <c r="B103" s="139"/>
      <c r="C103" s="835" t="s">
        <v>270</v>
      </c>
      <c r="D103" s="835"/>
      <c r="E103" s="835"/>
      <c r="F103" s="140"/>
      <c r="G103" s="188">
        <f>HLOOKUP($E$5,'Indoor Environment Quality'!$B$6:$G$29,7,FALSE)</f>
        <v>0</v>
      </c>
    </row>
    <row r="104" spans="1:7" ht="12.75">
      <c r="A104" s="116"/>
      <c r="B104" s="139"/>
      <c r="C104" s="835" t="s">
        <v>271</v>
      </c>
      <c r="D104" s="835"/>
      <c r="E104" s="835"/>
      <c r="F104" s="140"/>
      <c r="G104" s="188">
        <f>HLOOKUP($E$5,'Indoor Environment Quality'!$B$6:$G$29,8,FALSE)</f>
        <v>0</v>
      </c>
    </row>
    <row r="105" spans="1:7" ht="28.5" customHeight="1">
      <c r="A105" s="116"/>
      <c r="B105" s="139"/>
      <c r="C105" s="835" t="s">
        <v>272</v>
      </c>
      <c r="D105" s="835"/>
      <c r="E105" s="835"/>
      <c r="F105" s="140"/>
      <c r="G105" s="188">
        <f>HLOOKUP($E$5,'Indoor Environment Quality'!$B$6:$G$29,9,FALSE)</f>
        <v>0</v>
      </c>
    </row>
    <row r="106" spans="1:7" ht="12.75">
      <c r="A106" s="116"/>
      <c r="B106" s="835" t="s">
        <v>273</v>
      </c>
      <c r="C106" s="835"/>
      <c r="D106" s="835"/>
      <c r="E106" s="835"/>
      <c r="F106" s="140"/>
      <c r="G106" s="191">
        <f>HLOOKUP($E$5,'Indoor Environment Quality'!$B$6:$G$29,10,FALSE)</f>
        <v>0</v>
      </c>
    </row>
    <row r="107" spans="1:7" ht="12.75">
      <c r="A107" s="116"/>
      <c r="B107" s="139" t="s">
        <v>183</v>
      </c>
      <c r="C107" s="858" t="str">
        <f>VLOOKUP($E$5,'Indoor Environment Quality'!$A$17:$G$22,2,FALSE)</f>
        <v>IEQ description here.</v>
      </c>
      <c r="D107" s="859"/>
      <c r="E107" s="859"/>
      <c r="F107" s="859"/>
      <c r="G107" s="860"/>
    </row>
    <row r="108" spans="1:7" ht="12.75">
      <c r="A108" s="138"/>
      <c r="B108" s="139"/>
      <c r="C108" s="861"/>
      <c r="D108" s="862"/>
      <c r="E108" s="862"/>
      <c r="F108" s="862"/>
      <c r="G108" s="863"/>
    </row>
    <row r="109" spans="1:7" ht="27.75" customHeight="1">
      <c r="A109" s="116"/>
      <c r="B109" s="835" t="s">
        <v>274</v>
      </c>
      <c r="C109" s="835"/>
      <c r="D109" s="835"/>
      <c r="E109" s="835"/>
      <c r="F109" s="139"/>
      <c r="G109" s="192">
        <f>HLOOKUP($E$5,'Indoor Environment Quality'!$B$6:$G$29,18,FALSE)</f>
        <v>0</v>
      </c>
    </row>
    <row r="110" spans="1:7" ht="12.75">
      <c r="A110" s="116"/>
      <c r="B110" s="835" t="s">
        <v>275</v>
      </c>
      <c r="C110" s="835"/>
      <c r="D110" s="835"/>
      <c r="E110" s="835"/>
      <c r="F110" s="139"/>
      <c r="G110" s="188">
        <f>HLOOKUP($E$5,'Indoor Environment Quality'!$B$6:$G$29,19,FALSE)</f>
        <v>0</v>
      </c>
    </row>
    <row r="111" spans="1:7" ht="12.75">
      <c r="A111" s="116"/>
      <c r="B111" s="835" t="s">
        <v>276</v>
      </c>
      <c r="C111" s="835"/>
      <c r="D111" s="835"/>
      <c r="E111" s="835"/>
      <c r="F111" s="139"/>
      <c r="G111" s="188">
        <f>HLOOKUP($E$5,'Indoor Environment Quality'!$B$6:$G$29,20,FALSE)</f>
        <v>0</v>
      </c>
    </row>
    <row r="112" spans="1:7" ht="12.75">
      <c r="A112" s="116"/>
      <c r="B112" s="835" t="s">
        <v>426</v>
      </c>
      <c r="C112" s="835"/>
      <c r="D112" s="835"/>
      <c r="E112" s="835"/>
      <c r="F112" s="139"/>
      <c r="G112" s="188"/>
    </row>
    <row r="113" spans="1:7" ht="27.75" customHeight="1">
      <c r="A113" s="138"/>
      <c r="B113" s="139"/>
      <c r="C113" s="835" t="s">
        <v>427</v>
      </c>
      <c r="D113" s="835"/>
      <c r="E113" s="835"/>
      <c r="F113" s="139"/>
      <c r="G113" s="188">
        <f>HLOOKUP($E$5,'Indoor Environment Quality'!$B$6:$G$29,21,FALSE)</f>
        <v>0</v>
      </c>
    </row>
    <row r="114" spans="1:7" ht="54" customHeight="1">
      <c r="A114" s="138"/>
      <c r="B114" s="139"/>
      <c r="C114" s="835" t="s">
        <v>429</v>
      </c>
      <c r="D114" s="835"/>
      <c r="E114" s="835"/>
      <c r="F114" s="139"/>
      <c r="G114" s="188">
        <f>HLOOKUP($E$5,'Indoor Environment Quality'!$B$6:$G$29,22,FALSE)</f>
        <v>0</v>
      </c>
    </row>
    <row r="115" spans="1:7" ht="28.5" customHeight="1">
      <c r="A115" s="116"/>
      <c r="B115" s="139"/>
      <c r="C115" s="835" t="s">
        <v>431</v>
      </c>
      <c r="D115" s="835"/>
      <c r="E115" s="835"/>
      <c r="F115" s="139"/>
      <c r="G115" s="188">
        <f>HLOOKUP($E$5,'Indoor Environment Quality'!$B$6:$G$29,23,FALSE)</f>
        <v>0</v>
      </c>
    </row>
    <row r="116" spans="1:7" ht="29.25" customHeight="1">
      <c r="A116" s="116"/>
      <c r="B116" s="835" t="s">
        <v>184</v>
      </c>
      <c r="C116" s="835"/>
      <c r="D116" s="835"/>
      <c r="E116" s="835"/>
      <c r="F116" s="139"/>
      <c r="G116" s="188">
        <f>HLOOKUP($E$5,'Indoor Environment Quality'!$B$6:$G$29,24,FALSE)</f>
        <v>0</v>
      </c>
    </row>
    <row r="117" spans="1:7" ht="28.5" customHeight="1" thickBot="1">
      <c r="A117" s="117"/>
      <c r="B117" s="811" t="s">
        <v>200</v>
      </c>
      <c r="C117" s="811"/>
      <c r="D117" s="811"/>
      <c r="E117" s="811"/>
      <c r="F117" s="141"/>
      <c r="G117" s="188">
        <f>HLOOKUP($E$5,'Indoor Environment Quality'!$B$6:$G$36,30,FALSE)</f>
        <v>0</v>
      </c>
    </row>
    <row r="118" spans="2:7" ht="12.75">
      <c r="B118" s="142"/>
      <c r="C118" s="142"/>
      <c r="D118" s="142"/>
      <c r="E118" s="139"/>
      <c r="F118" s="139"/>
      <c r="G118" s="139"/>
    </row>
    <row r="119" spans="1:7" ht="12.75">
      <c r="A119" s="77"/>
      <c r="B119" s="77"/>
      <c r="C119" s="77"/>
      <c r="D119" s="77"/>
      <c r="E119" s="77"/>
      <c r="F119" s="77"/>
      <c r="G119" s="77"/>
    </row>
    <row r="120" ht="12.75">
      <c r="A120" s="143"/>
    </row>
  </sheetData>
  <mergeCells count="97">
    <mergeCell ref="B70:D70"/>
    <mergeCell ref="B38:C38"/>
    <mergeCell ref="D38:E38"/>
    <mergeCell ref="B39:C39"/>
    <mergeCell ref="D39:E39"/>
    <mergeCell ref="A60:G60"/>
    <mergeCell ref="F38:G38"/>
    <mergeCell ref="B40:C40"/>
    <mergeCell ref="D40:E40"/>
    <mergeCell ref="F40:G40"/>
    <mergeCell ref="B116:E116"/>
    <mergeCell ref="F39:G39"/>
    <mergeCell ref="F41:G41"/>
    <mergeCell ref="B42:C42"/>
    <mergeCell ref="C114:E114"/>
    <mergeCell ref="A98:E98"/>
    <mergeCell ref="B96:E96"/>
    <mergeCell ref="B97:E97"/>
    <mergeCell ref="B109:E109"/>
    <mergeCell ref="B110:E110"/>
    <mergeCell ref="B99:E99"/>
    <mergeCell ref="B100:E100"/>
    <mergeCell ref="B101:E101"/>
    <mergeCell ref="C102:E102"/>
    <mergeCell ref="B80:E80"/>
    <mergeCell ref="C103:E103"/>
    <mergeCell ref="C104:E104"/>
    <mergeCell ref="C115:E115"/>
    <mergeCell ref="C107:G108"/>
    <mergeCell ref="B106:E106"/>
    <mergeCell ref="C113:E113"/>
    <mergeCell ref="B112:E112"/>
    <mergeCell ref="C105:E105"/>
    <mergeCell ref="B111:E111"/>
    <mergeCell ref="D37:G37"/>
    <mergeCell ref="B95:E95"/>
    <mergeCell ref="A1:G1"/>
    <mergeCell ref="E5:F5"/>
    <mergeCell ref="A93:E93"/>
    <mergeCell ref="E7:G7"/>
    <mergeCell ref="B15:C15"/>
    <mergeCell ref="B90:C90"/>
    <mergeCell ref="C91:G92"/>
    <mergeCell ref="B79:E79"/>
    <mergeCell ref="B94:E94"/>
    <mergeCell ref="B88:E88"/>
    <mergeCell ref="B89:E89"/>
    <mergeCell ref="B81:E81"/>
    <mergeCell ref="B83:E83"/>
    <mergeCell ref="B84:E84"/>
    <mergeCell ref="B87:E87"/>
    <mergeCell ref="A3:G3"/>
    <mergeCell ref="C8:E8"/>
    <mergeCell ref="B5:C5"/>
    <mergeCell ref="B6:G6"/>
    <mergeCell ref="A8:B8"/>
    <mergeCell ref="B7:C7"/>
    <mergeCell ref="A10:G10"/>
    <mergeCell ref="B13:C13"/>
    <mergeCell ref="B45:C45"/>
    <mergeCell ref="D45:E45"/>
    <mergeCell ref="F45:G45"/>
    <mergeCell ref="B44:C44"/>
    <mergeCell ref="D43:E43"/>
    <mergeCell ref="F43:G43"/>
    <mergeCell ref="B43:C43"/>
    <mergeCell ref="A28:G28"/>
    <mergeCell ref="D49:E49"/>
    <mergeCell ref="F49:G49"/>
    <mergeCell ref="B50:C50"/>
    <mergeCell ref="B14:C14"/>
    <mergeCell ref="A22:G22"/>
    <mergeCell ref="B30:G31"/>
    <mergeCell ref="D35:G35"/>
    <mergeCell ref="F42:G42"/>
    <mergeCell ref="B41:C41"/>
    <mergeCell ref="D41:E41"/>
    <mergeCell ref="B47:C47"/>
    <mergeCell ref="D47:E47"/>
    <mergeCell ref="F47:G47"/>
    <mergeCell ref="B51:C51"/>
    <mergeCell ref="D51:E51"/>
    <mergeCell ref="F51:G51"/>
    <mergeCell ref="B48:C48"/>
    <mergeCell ref="D48:E48"/>
    <mergeCell ref="F48:G48"/>
    <mergeCell ref="B49:C49"/>
    <mergeCell ref="D36:G36"/>
    <mergeCell ref="B117:E117"/>
    <mergeCell ref="D42:E42"/>
    <mergeCell ref="D50:E50"/>
    <mergeCell ref="F50:G50"/>
    <mergeCell ref="D44:E44"/>
    <mergeCell ref="F44:G44"/>
    <mergeCell ref="B46:C46"/>
    <mergeCell ref="D46:E46"/>
    <mergeCell ref="F46:G46"/>
  </mergeCells>
  <dataValidations count="3">
    <dataValidation type="list" allowBlank="1" showInputMessage="1" showErrorMessage="1" sqref="E76">
      <formula1>"1-2 Times / School Year, 3-5 Times / School Year, 6-8 Times / School Year, &gt;9 Times / School Year"</formula1>
    </dataValidation>
    <dataValidation type="list" allowBlank="1" showInputMessage="1" showErrorMessage="1" sqref="B27">
      <formula1>"Excellent,Good,Satisfactory,Unsatisfactory"</formula1>
    </dataValidation>
    <dataValidation type="list" allowBlank="1" showInputMessage="1" showErrorMessage="1" sqref="E5">
      <formula1>SchoolNames</formula1>
    </dataValidation>
  </dataValidations>
  <printOptions horizontalCentered="1"/>
  <pageMargins left="0.5" right="0.5" top="0.5" bottom="0.5" header="0.5" footer="0.5"/>
  <pageSetup fitToHeight="4" horizontalDpi="600" verticalDpi="600" orientation="landscape" scale="81" r:id="rId1"/>
  <rowBreaks count="3" manualBreakCount="3">
    <brk id="37" max="6" man="1"/>
    <brk id="76" max="6" man="1"/>
    <brk id="100" max="6" man="1"/>
  </rowBreaks>
</worksheet>
</file>

<file path=xl/worksheets/sheet14.xml><?xml version="1.0" encoding="utf-8"?>
<worksheet xmlns="http://schemas.openxmlformats.org/spreadsheetml/2006/main" xmlns:r="http://schemas.openxmlformats.org/officeDocument/2006/relationships">
  <sheetPr codeName="Sheet22">
    <tabColor indexed="11"/>
  </sheetPr>
  <dimension ref="A1:N158"/>
  <sheetViews>
    <sheetView zoomScale="83" zoomScaleNormal="83" workbookViewId="0" topLeftCell="A1">
      <pane ySplit="1" topLeftCell="BM2" activePane="bottomLeft" state="frozen"/>
      <selection pane="topLeft" activeCell="A1" sqref="A1"/>
      <selection pane="bottomLeft" activeCell="A3" sqref="A3:H3"/>
    </sheetView>
  </sheetViews>
  <sheetFormatPr defaultColWidth="9.140625" defaultRowHeight="19.5" customHeight="1"/>
  <cols>
    <col min="1" max="1" width="17.00390625" style="83" customWidth="1"/>
    <col min="2" max="2" width="17.28125" style="83" customWidth="1"/>
    <col min="3" max="5" width="15.7109375" style="83" customWidth="1"/>
    <col min="6" max="6" width="15.8515625" style="83" customWidth="1"/>
    <col min="7" max="8" width="15.7109375" style="83" customWidth="1"/>
    <col min="9" max="16384" width="9.140625" style="83" customWidth="1"/>
  </cols>
  <sheetData>
    <row r="1" spans="1:8" ht="37.5" customHeight="1">
      <c r="A1" s="875" t="s">
        <v>151</v>
      </c>
      <c r="B1" s="875"/>
      <c r="C1" s="875"/>
      <c r="D1" s="875"/>
      <c r="E1" s="875"/>
      <c r="F1" s="875"/>
      <c r="G1" s="875"/>
      <c r="H1" s="875"/>
    </row>
    <row r="2" ht="9.75" customHeight="1"/>
    <row r="3" spans="1:8" ht="19.5" customHeight="1">
      <c r="A3" s="873"/>
      <c r="B3" s="873"/>
      <c r="C3" s="873"/>
      <c r="D3" s="873"/>
      <c r="E3" s="873"/>
      <c r="F3" s="873"/>
      <c r="G3" s="873"/>
      <c r="H3" s="873"/>
    </row>
    <row r="9" spans="1:8" ht="45.75" customHeight="1">
      <c r="A9" s="876" t="str">
        <f>'General Info'!B8</f>
        <v>Sample Town CSD</v>
      </c>
      <c r="B9" s="876"/>
      <c r="C9" s="876"/>
      <c r="D9" s="876"/>
      <c r="E9" s="876"/>
      <c r="F9" s="876"/>
      <c r="G9" s="876"/>
      <c r="H9" s="876"/>
    </row>
    <row r="10" spans="1:8" ht="51.75" customHeight="1">
      <c r="A10" s="877" t="str">
        <f>'General Info'!B9</f>
        <v>Valley View BOCES</v>
      </c>
      <c r="B10" s="877"/>
      <c r="C10" s="877"/>
      <c r="D10" s="878"/>
      <c r="E10" s="878"/>
      <c r="F10" s="878"/>
      <c r="G10" s="878"/>
      <c r="H10" s="879"/>
    </row>
    <row r="20" spans="1:14" ht="39" customHeight="1">
      <c r="A20" s="876" t="s">
        <v>185</v>
      </c>
      <c r="B20" s="876"/>
      <c r="C20" s="876"/>
      <c r="D20" s="876"/>
      <c r="E20" s="876"/>
      <c r="F20" s="876"/>
      <c r="G20" s="876"/>
      <c r="H20" s="876"/>
      <c r="I20" s="84"/>
      <c r="J20" s="84"/>
      <c r="K20" s="84"/>
      <c r="L20" s="84"/>
      <c r="M20" s="84"/>
      <c r="N20" s="84"/>
    </row>
    <row r="40" spans="1:8" ht="35.25" customHeight="1">
      <c r="A40" s="880" t="s">
        <v>144</v>
      </c>
      <c r="B40" s="880"/>
      <c r="C40" s="880"/>
      <c r="D40" s="880"/>
      <c r="E40" s="880"/>
      <c r="F40" s="880"/>
      <c r="G40" s="880"/>
      <c r="H40" s="880"/>
    </row>
    <row r="41" spans="1:12" ht="52.5" customHeight="1">
      <c r="A41" s="896">
        <f>'General Info'!B7</f>
        <v>38384</v>
      </c>
      <c r="B41" s="880"/>
      <c r="C41" s="880"/>
      <c r="D41" s="880"/>
      <c r="E41" s="880"/>
      <c r="F41" s="880"/>
      <c r="G41" s="880"/>
      <c r="H41" s="880"/>
      <c r="I41" s="85"/>
      <c r="J41" s="85"/>
      <c r="K41" s="85"/>
      <c r="L41" s="85"/>
    </row>
    <row r="43" ht="19.5" customHeight="1" thickBot="1"/>
    <row r="44" spans="1:8" ht="27.75" customHeight="1">
      <c r="A44" s="897" t="s">
        <v>186</v>
      </c>
      <c r="B44" s="898"/>
      <c r="C44" s="898"/>
      <c r="D44" s="898"/>
      <c r="E44" s="898"/>
      <c r="F44" s="898"/>
      <c r="G44" s="898"/>
      <c r="H44" s="899"/>
    </row>
    <row r="45" spans="1:8" ht="19.5" customHeight="1">
      <c r="A45" s="496" t="s">
        <v>188</v>
      </c>
      <c r="B45" s="497"/>
      <c r="C45" s="497"/>
      <c r="D45" s="497"/>
      <c r="E45" s="497"/>
      <c r="F45" s="497"/>
      <c r="G45" s="497"/>
      <c r="H45" s="498" t="s">
        <v>189</v>
      </c>
    </row>
    <row r="46" spans="1:8" ht="19.5" customHeight="1">
      <c r="A46" s="219"/>
      <c r="B46" s="15"/>
      <c r="C46" s="15"/>
      <c r="D46" s="15"/>
      <c r="E46" s="15"/>
      <c r="F46" s="15"/>
      <c r="G46" s="15"/>
      <c r="H46" s="499"/>
    </row>
    <row r="47" spans="1:8" ht="19.5" customHeight="1">
      <c r="A47" s="500" t="s">
        <v>187</v>
      </c>
      <c r="B47" s="252"/>
      <c r="C47" s="252"/>
      <c r="D47" s="252"/>
      <c r="E47" s="252"/>
      <c r="F47" s="252"/>
      <c r="G47" s="252"/>
      <c r="H47" s="501">
        <v>1</v>
      </c>
    </row>
    <row r="48" spans="1:8" ht="19.5" customHeight="1">
      <c r="A48" s="500"/>
      <c r="B48" s="252"/>
      <c r="C48" s="252"/>
      <c r="D48" s="252"/>
      <c r="E48" s="252"/>
      <c r="F48" s="252"/>
      <c r="G48" s="252"/>
      <c r="H48" s="501"/>
    </row>
    <row r="49" spans="1:8" ht="19.5" customHeight="1">
      <c r="A49" s="500" t="s">
        <v>190</v>
      </c>
      <c r="B49" s="252"/>
      <c r="C49" s="252"/>
      <c r="D49" s="252"/>
      <c r="E49" s="252"/>
      <c r="F49" s="252"/>
      <c r="G49" s="252"/>
      <c r="H49" s="501"/>
    </row>
    <row r="50" spans="1:8" ht="19.5" customHeight="1">
      <c r="A50" s="500"/>
      <c r="B50" s="252" t="str">
        <f>'Facilities Inventory'!$B$4</f>
        <v>Elementary Elementary School</v>
      </c>
      <c r="C50" s="252"/>
      <c r="D50" s="252"/>
      <c r="E50" s="252"/>
      <c r="F50" s="252"/>
      <c r="G50" s="252"/>
      <c r="H50" s="501">
        <f>H47+1</f>
        <v>2</v>
      </c>
    </row>
    <row r="51" spans="1:8" ht="19.5" customHeight="1">
      <c r="A51" s="500"/>
      <c r="B51" s="252" t="str">
        <f>IF('Facilities Inventory'!$C$4&lt;&gt;"",'Facilities Inventory'!$C$4,"")</f>
        <v>Good Grades Middle School</v>
      </c>
      <c r="C51" s="252"/>
      <c r="D51" s="252"/>
      <c r="E51" s="252"/>
      <c r="F51" s="252"/>
      <c r="G51" s="252"/>
      <c r="H51" s="501">
        <f>IF(B51&lt;&gt;"",H50+1,"")</f>
        <v>3</v>
      </c>
    </row>
    <row r="52" spans="1:8" ht="19.5" customHeight="1">
      <c r="A52" s="500"/>
      <c r="B52" s="252" t="str">
        <f>IF('Facilities Inventory'!$D$4&lt;&gt;"",'Facilities Inventory'!$D$4,"")</f>
        <v>Example School 3</v>
      </c>
      <c r="C52" s="252"/>
      <c r="D52" s="252"/>
      <c r="E52" s="252"/>
      <c r="F52" s="252"/>
      <c r="G52" s="252"/>
      <c r="H52" s="501">
        <f>IF(B52&lt;&gt;"",H51+1,"")</f>
        <v>4</v>
      </c>
    </row>
    <row r="53" spans="1:8" ht="19.5" customHeight="1">
      <c r="A53" s="500"/>
      <c r="B53" s="252" t="str">
        <f>IF('Facilities Inventory'!$E$4&lt;&gt;"",'Facilities Inventory'!$E$4,"")</f>
        <v>Example School 4</v>
      </c>
      <c r="C53" s="252"/>
      <c r="D53" s="252"/>
      <c r="E53" s="327"/>
      <c r="F53" s="252"/>
      <c r="G53" s="252"/>
      <c r="H53" s="501">
        <f>IF(B53&lt;&gt;"",H52+1,"")</f>
        <v>5</v>
      </c>
    </row>
    <row r="54" spans="1:8" ht="19.5" customHeight="1">
      <c r="A54" s="500"/>
      <c r="B54" s="252" t="str">
        <f>IF('Facilities Inventory'!$F$4&lt;&gt;"",'Facilities Inventory'!$F$4,"")</f>
        <v>Example School 5</v>
      </c>
      <c r="C54" s="252"/>
      <c r="D54" s="252"/>
      <c r="E54" s="252"/>
      <c r="F54" s="252"/>
      <c r="G54" s="252"/>
      <c r="H54" s="501">
        <f>IF(B54&lt;&gt;"",H53+1,"")</f>
        <v>6</v>
      </c>
    </row>
    <row r="55" spans="1:8" ht="19.5" customHeight="1">
      <c r="A55" s="500"/>
      <c r="B55" s="252" t="str">
        <f>IF('Facilities Inventory'!$G$4&lt;&gt;"",'Facilities Inventory'!$G$4,"")</f>
        <v>Example School 6</v>
      </c>
      <c r="C55" s="252"/>
      <c r="D55" s="252"/>
      <c r="E55" s="252"/>
      <c r="F55" s="252"/>
      <c r="G55" s="252"/>
      <c r="H55" s="501">
        <f>IF(B55&lt;&gt;"",H54+1,"")</f>
        <v>7</v>
      </c>
    </row>
    <row r="56" spans="1:8" ht="19.5" customHeight="1">
      <c r="A56" s="500"/>
      <c r="B56" s="252"/>
      <c r="C56" s="252"/>
      <c r="D56" s="252"/>
      <c r="E56" s="252"/>
      <c r="F56" s="252"/>
      <c r="G56" s="252"/>
      <c r="H56" s="501"/>
    </row>
    <row r="57" spans="1:8" ht="19.5" customHeight="1">
      <c r="A57" s="500" t="s">
        <v>421</v>
      </c>
      <c r="B57" s="252"/>
      <c r="C57" s="252"/>
      <c r="D57" s="252"/>
      <c r="E57" s="252"/>
      <c r="F57" s="252"/>
      <c r="G57" s="252"/>
      <c r="H57" s="501">
        <f>IF(H55="",IF(H54="",IF(H53="",IF(H52="",IF(H51="",H50+1,H51+1),H52+1),H53+1),H54+1),H55+1)</f>
        <v>8</v>
      </c>
    </row>
    <row r="58" spans="1:8" ht="19.5" customHeight="1">
      <c r="A58" s="500"/>
      <c r="B58" s="252"/>
      <c r="C58" s="252"/>
      <c r="D58" s="252"/>
      <c r="E58" s="252"/>
      <c r="F58" s="252"/>
      <c r="G58" s="252"/>
      <c r="H58" s="501"/>
    </row>
    <row r="59" spans="1:8" ht="19.5" customHeight="1">
      <c r="A59" s="500" t="s">
        <v>394</v>
      </c>
      <c r="B59" s="252"/>
      <c r="C59" s="252"/>
      <c r="D59" s="252"/>
      <c r="E59" s="252"/>
      <c r="F59" s="252"/>
      <c r="G59" s="252"/>
      <c r="H59" s="501"/>
    </row>
    <row r="60" spans="1:8" ht="19.5" customHeight="1">
      <c r="A60" s="500"/>
      <c r="B60" s="252" t="str">
        <f>'Facilities Inventory'!$B$4</f>
        <v>Elementary Elementary School</v>
      </c>
      <c r="C60" s="252"/>
      <c r="D60" s="252"/>
      <c r="E60" s="252"/>
      <c r="F60" s="252"/>
      <c r="G60" s="252"/>
      <c r="H60" s="501">
        <f>H57+1</f>
        <v>9</v>
      </c>
    </row>
    <row r="61" spans="1:8" ht="19.5" customHeight="1">
      <c r="A61" s="500"/>
      <c r="B61" s="252" t="str">
        <f>IF('Facilities Inventory'!$C$4&lt;&gt;"",'Facilities Inventory'!$C$4,"")</f>
        <v>Good Grades Middle School</v>
      </c>
      <c r="C61" s="252"/>
      <c r="D61" s="252"/>
      <c r="E61" s="252"/>
      <c r="F61" s="252"/>
      <c r="G61" s="252"/>
      <c r="H61" s="501">
        <f>IF(B61&lt;&gt;"",H60+1,"")</f>
        <v>10</v>
      </c>
    </row>
    <row r="62" spans="1:8" ht="19.5" customHeight="1">
      <c r="A62" s="500"/>
      <c r="B62" s="252" t="str">
        <f>IF('Facilities Inventory'!$D$4&lt;&gt;"",'Facilities Inventory'!$D$4,"")</f>
        <v>Example School 3</v>
      </c>
      <c r="C62" s="252"/>
      <c r="D62" s="252"/>
      <c r="E62" s="252"/>
      <c r="F62" s="252"/>
      <c r="G62" s="252"/>
      <c r="H62" s="501">
        <f>IF(B62&lt;&gt;"",H61+1,"")</f>
        <v>11</v>
      </c>
    </row>
    <row r="63" spans="1:8" ht="19.5" customHeight="1">
      <c r="A63" s="500"/>
      <c r="B63" s="252" t="str">
        <f>IF('Facilities Inventory'!$E$4&lt;&gt;"",'Facilities Inventory'!$E$4,"")</f>
        <v>Example School 4</v>
      </c>
      <c r="C63" s="252"/>
      <c r="D63" s="252"/>
      <c r="E63" s="252"/>
      <c r="F63" s="252"/>
      <c r="G63" s="252"/>
      <c r="H63" s="501">
        <f>IF(B63&lt;&gt;"",H62+1,"")</f>
        <v>12</v>
      </c>
    </row>
    <row r="64" spans="1:8" ht="19.5" customHeight="1">
      <c r="A64" s="500"/>
      <c r="B64" s="252" t="str">
        <f>IF('Facilities Inventory'!$F$4&lt;&gt;"",'Facilities Inventory'!$F$4,"")</f>
        <v>Example School 5</v>
      </c>
      <c r="C64" s="252"/>
      <c r="D64" s="252"/>
      <c r="E64" s="252"/>
      <c r="F64" s="252"/>
      <c r="G64" s="252"/>
      <c r="H64" s="501">
        <f>IF(B64&lt;&gt;"",H63+1,"")</f>
        <v>13</v>
      </c>
    </row>
    <row r="65" spans="1:8" ht="19.5" customHeight="1">
      <c r="A65" s="500"/>
      <c r="B65" s="252" t="str">
        <f>IF('Facilities Inventory'!$G$4&lt;&gt;"",'Facilities Inventory'!$G$4,"")</f>
        <v>Example School 6</v>
      </c>
      <c r="C65" s="252"/>
      <c r="D65" s="252"/>
      <c r="E65" s="252"/>
      <c r="F65" s="252"/>
      <c r="G65" s="252"/>
      <c r="H65" s="501">
        <f>IF(B65&lt;&gt;"",H64+1,"")</f>
        <v>14</v>
      </c>
    </row>
    <row r="66" spans="1:8" ht="19.5" customHeight="1">
      <c r="A66" s="502"/>
      <c r="B66" s="253"/>
      <c r="C66" s="253"/>
      <c r="D66" s="253"/>
      <c r="E66" s="253"/>
      <c r="F66" s="253"/>
      <c r="G66" s="253"/>
      <c r="H66" s="503"/>
    </row>
    <row r="67" spans="1:8" ht="19.5" customHeight="1" thickBot="1">
      <c r="A67" s="117"/>
      <c r="B67" s="118"/>
      <c r="C67" s="118"/>
      <c r="D67" s="118"/>
      <c r="E67" s="118"/>
      <c r="F67" s="118"/>
      <c r="G67" s="118"/>
      <c r="H67" s="504"/>
    </row>
    <row r="68" spans="1:8" ht="26.25" customHeight="1">
      <c r="A68" s="897" t="s">
        <v>187</v>
      </c>
      <c r="B68" s="898"/>
      <c r="C68" s="898"/>
      <c r="D68" s="898"/>
      <c r="E68" s="898"/>
      <c r="F68" s="898"/>
      <c r="G68" s="898"/>
      <c r="H68" s="899"/>
    </row>
    <row r="69" spans="1:8" ht="12.75" customHeight="1">
      <c r="A69" s="242"/>
      <c r="B69" s="243"/>
      <c r="C69" s="243"/>
      <c r="D69" s="243"/>
      <c r="E69" s="243"/>
      <c r="F69" s="243"/>
      <c r="G69" s="243"/>
      <c r="H69" s="244"/>
    </row>
    <row r="70" spans="1:8" ht="19.5" customHeight="1">
      <c r="A70" s="886" t="s">
        <v>147</v>
      </c>
      <c r="B70" s="887"/>
      <c r="C70" s="887"/>
      <c r="D70" s="887"/>
      <c r="E70" s="887"/>
      <c r="F70" s="887"/>
      <c r="G70" s="887"/>
      <c r="H70" s="888"/>
    </row>
    <row r="71" spans="1:8" ht="98.25" customHeight="1">
      <c r="A71" s="900" t="str">
        <f>'General Info'!$A$17</f>
        <v>People and resources here.</v>
      </c>
      <c r="B71" s="901"/>
      <c r="C71" s="901"/>
      <c r="D71" s="901"/>
      <c r="E71" s="901"/>
      <c r="F71" s="901"/>
      <c r="G71" s="901"/>
      <c r="H71" s="902"/>
    </row>
    <row r="72" spans="1:8" ht="21" customHeight="1">
      <c r="A72" s="886" t="s">
        <v>150</v>
      </c>
      <c r="B72" s="887"/>
      <c r="C72" s="887"/>
      <c r="D72" s="887"/>
      <c r="E72" s="887"/>
      <c r="F72" s="887"/>
      <c r="G72" s="887"/>
      <c r="H72" s="888"/>
    </row>
    <row r="73" spans="1:8" ht="19.5" customHeight="1">
      <c r="A73" s="884" t="s">
        <v>392</v>
      </c>
      <c r="B73" s="885"/>
      <c r="C73" s="239" t="s">
        <v>393</v>
      </c>
      <c r="D73" s="240"/>
      <c r="E73" s="240"/>
      <c r="F73" s="240"/>
      <c r="G73" s="240"/>
      <c r="H73" s="245"/>
    </row>
    <row r="74" spans="1:8" ht="19.5" customHeight="1">
      <c r="A74" s="894" t="str">
        <f>'Facilities Inventory'!B4</f>
        <v>Elementary Elementary School</v>
      </c>
      <c r="B74" s="895"/>
      <c r="C74" s="882" t="str">
        <f>'CMP Overview'!B8</f>
        <v>Insert assessment here…</v>
      </c>
      <c r="D74" s="882"/>
      <c r="E74" s="882"/>
      <c r="F74" s="882"/>
      <c r="G74" s="882"/>
      <c r="H74" s="883"/>
    </row>
    <row r="75" spans="1:8" ht="19.5" customHeight="1">
      <c r="A75" s="254"/>
      <c r="B75" s="255"/>
      <c r="C75" s="882"/>
      <c r="D75" s="882"/>
      <c r="E75" s="882"/>
      <c r="F75" s="882"/>
      <c r="G75" s="882"/>
      <c r="H75" s="883"/>
    </row>
    <row r="76" spans="1:8" ht="19.5" customHeight="1">
      <c r="A76" s="256"/>
      <c r="B76" s="257"/>
      <c r="C76" s="882"/>
      <c r="D76" s="882"/>
      <c r="E76" s="882"/>
      <c r="F76" s="882"/>
      <c r="G76" s="882"/>
      <c r="H76" s="883"/>
    </row>
    <row r="77" spans="1:8" ht="19.5" customHeight="1">
      <c r="A77" s="894" t="str">
        <f>'Facilities Inventory'!C4</f>
        <v>Good Grades Middle School</v>
      </c>
      <c r="B77" s="895"/>
      <c r="C77" s="882" t="str">
        <f>'CMP Overview'!B9</f>
        <v>Insert assessment here…</v>
      </c>
      <c r="D77" s="882"/>
      <c r="E77" s="882"/>
      <c r="F77" s="882"/>
      <c r="G77" s="882"/>
      <c r="H77" s="883"/>
    </row>
    <row r="78" spans="1:8" ht="19.5" customHeight="1">
      <c r="A78" s="254"/>
      <c r="B78" s="255"/>
      <c r="C78" s="882"/>
      <c r="D78" s="882"/>
      <c r="E78" s="882"/>
      <c r="F78" s="882"/>
      <c r="G78" s="882"/>
      <c r="H78" s="883"/>
    </row>
    <row r="79" spans="1:8" ht="19.5" customHeight="1">
      <c r="A79" s="256"/>
      <c r="B79" s="257"/>
      <c r="C79" s="882"/>
      <c r="D79" s="882"/>
      <c r="E79" s="882"/>
      <c r="F79" s="882"/>
      <c r="G79" s="882"/>
      <c r="H79" s="883"/>
    </row>
    <row r="80" spans="1:8" ht="19.5" customHeight="1">
      <c r="A80" s="894" t="str">
        <f>'Facilities Inventory'!D4</f>
        <v>Example School 3</v>
      </c>
      <c r="B80" s="895"/>
      <c r="C80" s="882" t="str">
        <f>'CMP Overview'!B10</f>
        <v>Insert assessment here…</v>
      </c>
      <c r="D80" s="882"/>
      <c r="E80" s="882"/>
      <c r="F80" s="882"/>
      <c r="G80" s="882"/>
      <c r="H80" s="883"/>
    </row>
    <row r="81" spans="1:8" ht="19.5" customHeight="1">
      <c r="A81" s="254"/>
      <c r="B81" s="255"/>
      <c r="C81" s="882"/>
      <c r="D81" s="882"/>
      <c r="E81" s="882"/>
      <c r="F81" s="882"/>
      <c r="G81" s="882"/>
      <c r="H81" s="883"/>
    </row>
    <row r="82" spans="1:8" ht="19.5" customHeight="1">
      <c r="A82" s="256"/>
      <c r="B82" s="257"/>
      <c r="C82" s="882"/>
      <c r="D82" s="882"/>
      <c r="E82" s="882"/>
      <c r="F82" s="882"/>
      <c r="G82" s="882"/>
      <c r="H82" s="883"/>
    </row>
    <row r="83" spans="1:8" ht="19.5" customHeight="1">
      <c r="A83" s="894" t="str">
        <f>'Facilities Inventory'!E4</f>
        <v>Example School 4</v>
      </c>
      <c r="B83" s="895"/>
      <c r="C83" s="882" t="str">
        <f>'CMP Overview'!B11</f>
        <v>Insert assessment here…</v>
      </c>
      <c r="D83" s="882"/>
      <c r="E83" s="882"/>
      <c r="F83" s="882"/>
      <c r="G83" s="882"/>
      <c r="H83" s="883"/>
    </row>
    <row r="84" spans="1:8" ht="19.5" customHeight="1">
      <c r="A84" s="254"/>
      <c r="B84" s="255"/>
      <c r="C84" s="882"/>
      <c r="D84" s="882"/>
      <c r="E84" s="882"/>
      <c r="F84" s="882"/>
      <c r="G84" s="882"/>
      <c r="H84" s="883"/>
    </row>
    <row r="85" spans="1:8" ht="19.5" customHeight="1">
      <c r="A85" s="256"/>
      <c r="B85" s="257"/>
      <c r="C85" s="882"/>
      <c r="D85" s="882"/>
      <c r="E85" s="882"/>
      <c r="F85" s="882"/>
      <c r="G85" s="882"/>
      <c r="H85" s="883"/>
    </row>
    <row r="86" spans="1:8" ht="19.5" customHeight="1">
      <c r="A86" s="894" t="str">
        <f>'Facilities Inventory'!F4</f>
        <v>Example School 5</v>
      </c>
      <c r="B86" s="895"/>
      <c r="C86" s="882" t="str">
        <f>'CMP Overview'!B12</f>
        <v>Insert assessment here…</v>
      </c>
      <c r="D86" s="882"/>
      <c r="E86" s="882"/>
      <c r="F86" s="882"/>
      <c r="G86" s="882"/>
      <c r="H86" s="883"/>
    </row>
    <row r="87" spans="1:8" ht="19.5" customHeight="1">
      <c r="A87" s="254"/>
      <c r="B87" s="255"/>
      <c r="C87" s="882"/>
      <c r="D87" s="882"/>
      <c r="E87" s="882"/>
      <c r="F87" s="882"/>
      <c r="G87" s="882"/>
      <c r="H87" s="883"/>
    </row>
    <row r="88" spans="1:8" ht="19.5" customHeight="1">
      <c r="A88" s="256"/>
      <c r="B88" s="257"/>
      <c r="C88" s="882"/>
      <c r="D88" s="882"/>
      <c r="E88" s="882"/>
      <c r="F88" s="882"/>
      <c r="G88" s="882"/>
      <c r="H88" s="883"/>
    </row>
    <row r="89" spans="1:8" ht="19.5" customHeight="1">
      <c r="A89" s="894" t="str">
        <f>'Facilities Inventory'!G4</f>
        <v>Example School 6</v>
      </c>
      <c r="B89" s="895"/>
      <c r="C89" s="882" t="str">
        <f>'CMP Overview'!B13</f>
        <v>Insert assessment here…</v>
      </c>
      <c r="D89" s="882"/>
      <c r="E89" s="882"/>
      <c r="F89" s="882"/>
      <c r="G89" s="882"/>
      <c r="H89" s="883"/>
    </row>
    <row r="90" spans="1:8" ht="19.5" customHeight="1">
      <c r="A90" s="246"/>
      <c r="B90" s="197"/>
      <c r="C90" s="882"/>
      <c r="D90" s="882"/>
      <c r="E90" s="882"/>
      <c r="F90" s="882"/>
      <c r="G90" s="882"/>
      <c r="H90" s="883"/>
    </row>
    <row r="91" spans="1:8" ht="19.5" customHeight="1">
      <c r="A91" s="247"/>
      <c r="B91" s="198"/>
      <c r="C91" s="882"/>
      <c r="D91" s="882"/>
      <c r="E91" s="882"/>
      <c r="F91" s="882"/>
      <c r="G91" s="882"/>
      <c r="H91" s="883"/>
    </row>
    <row r="92" spans="1:8" ht="19.5" customHeight="1" thickBot="1">
      <c r="A92" s="248"/>
      <c r="B92" s="249"/>
      <c r="C92" s="250"/>
      <c r="D92" s="250"/>
      <c r="E92" s="250"/>
      <c r="F92" s="250"/>
      <c r="G92" s="250"/>
      <c r="H92" s="251"/>
    </row>
    <row r="93" spans="1:8" ht="24.75" customHeight="1">
      <c r="A93" s="897" t="s">
        <v>145</v>
      </c>
      <c r="B93" s="898"/>
      <c r="C93" s="898"/>
      <c r="D93" s="898"/>
      <c r="E93" s="898"/>
      <c r="F93" s="898"/>
      <c r="G93" s="898"/>
      <c r="H93" s="899"/>
    </row>
    <row r="94" spans="1:8" ht="19.5" customHeight="1">
      <c r="A94" s="219"/>
      <c r="B94" s="108"/>
      <c r="C94" s="108"/>
      <c r="D94" s="108"/>
      <c r="E94" s="108"/>
      <c r="F94" s="108"/>
      <c r="G94" s="108"/>
      <c r="H94" s="133"/>
    </row>
    <row r="95" spans="1:8" ht="19.5" customHeight="1">
      <c r="A95" s="56" t="s">
        <v>68</v>
      </c>
      <c r="B95" s="57"/>
      <c r="C95" s="893" t="s">
        <v>105</v>
      </c>
      <c r="D95" s="893"/>
      <c r="E95" s="893"/>
      <c r="F95" s="893"/>
      <c r="G95" s="314"/>
      <c r="H95" s="505"/>
    </row>
    <row r="96" spans="1:8" ht="19.5" customHeight="1">
      <c r="A96" s="220"/>
      <c r="B96" s="108"/>
      <c r="C96" s="108"/>
      <c r="D96" s="108"/>
      <c r="E96" s="108"/>
      <c r="F96" s="108"/>
      <c r="G96" s="108"/>
      <c r="H96" s="133"/>
    </row>
    <row r="97" spans="1:8" ht="19.5" customHeight="1">
      <c r="A97" s="890" t="s">
        <v>208</v>
      </c>
      <c r="B97" s="891"/>
      <c r="C97" s="892">
        <f>HLOOKUP(C95,'Facilities Inventory'!B4:G5,2,FALSE)</f>
        <v>0</v>
      </c>
      <c r="D97" s="892"/>
      <c r="E97" s="892"/>
      <c r="F97" s="892"/>
      <c r="G97" s="314"/>
      <c r="H97" s="505"/>
    </row>
    <row r="98" spans="1:8" ht="19.5" customHeight="1">
      <c r="A98" s="220"/>
      <c r="B98" s="108"/>
      <c r="C98" s="108"/>
      <c r="D98" s="108"/>
      <c r="E98" s="108"/>
      <c r="F98" s="108"/>
      <c r="G98" s="108"/>
      <c r="H98" s="133"/>
    </row>
    <row r="99" spans="1:8" ht="19.5" customHeight="1">
      <c r="A99" s="220" t="s">
        <v>209</v>
      </c>
      <c r="B99" s="906" t="str">
        <f>CONCATENATE(HLOOKUP($C$95,'Facilities Inventory'!$A$4:$G$16,3,FALSE)&amp;" -- "&amp;HLOOKUP($C$95,'Facilities Inventory'!$A$4:$G$16,4,FALSE)&amp;", "&amp;HLOOKUP($C$95,'Facilities Inventory'!$A$4:$G$16,5,FALSE)&amp;" "&amp;HLOOKUP($C$95,'Facilities Inventory'!$A$4:$G$16,6,FALSE))</f>
        <v> -- ,  </v>
      </c>
      <c r="C99" s="906"/>
      <c r="D99" s="906"/>
      <c r="E99" s="906"/>
      <c r="F99" s="906"/>
      <c r="G99" s="906"/>
      <c r="H99" s="506"/>
    </row>
    <row r="100" spans="1:8" ht="19.5" customHeight="1">
      <c r="A100" s="219"/>
      <c r="B100" s="108"/>
      <c r="C100" s="108"/>
      <c r="D100" s="108"/>
      <c r="E100" s="108"/>
      <c r="F100" s="108"/>
      <c r="G100" s="108"/>
      <c r="H100" s="133"/>
    </row>
    <row r="101" spans="1:8" ht="19.5" customHeight="1">
      <c r="A101" s="220" t="s">
        <v>210</v>
      </c>
      <c r="B101" s="314"/>
      <c r="C101" s="312">
        <f>HLOOKUP($C$95,'Facilities Inventory'!$A$4:$G$60,13,FALSE)</f>
        <v>0</v>
      </c>
      <c r="D101" s="108"/>
      <c r="E101" s="57" t="s">
        <v>80</v>
      </c>
      <c r="F101" s="57"/>
      <c r="G101" s="314"/>
      <c r="H101" s="505">
        <f>HLOOKUP($C$95,'Facilities Inventory'!$A$4:$G$60,11,FALSE)</f>
        <v>0</v>
      </c>
    </row>
    <row r="102" spans="1:8" ht="19.5" customHeight="1">
      <c r="A102" s="220"/>
      <c r="B102" s="108"/>
      <c r="C102" s="108"/>
      <c r="D102" s="108"/>
      <c r="E102" s="108"/>
      <c r="F102" s="108"/>
      <c r="G102" s="108"/>
      <c r="H102" s="133"/>
    </row>
    <row r="103" spans="1:8" ht="19.5" customHeight="1">
      <c r="A103" s="220" t="s">
        <v>211</v>
      </c>
      <c r="B103" s="108"/>
      <c r="C103" s="313">
        <f>HLOOKUP($C$95,'Facilities Inventory'!$A$4:$G$60,8,FALSE)</f>
        <v>0</v>
      </c>
      <c r="D103" s="137"/>
      <c r="E103" s="507" t="s">
        <v>212</v>
      </c>
      <c r="F103" s="108"/>
      <c r="G103" s="314"/>
      <c r="H103" s="505">
        <f>HLOOKUP($C$95,'Facilities Inventory'!$A$4:$G$60,12,FALSE)</f>
        <v>0</v>
      </c>
    </row>
    <row r="104" spans="1:8" ht="19.5" customHeight="1">
      <c r="A104" s="220"/>
      <c r="B104" s="108"/>
      <c r="C104" s="108"/>
      <c r="D104" s="108"/>
      <c r="E104" s="108"/>
      <c r="F104" s="108"/>
      <c r="G104" s="108"/>
      <c r="H104" s="133"/>
    </row>
    <row r="105" spans="1:8" ht="19.5" customHeight="1">
      <c r="A105" s="220"/>
      <c r="B105" s="108"/>
      <c r="C105" s="108"/>
      <c r="D105" s="108"/>
      <c r="E105" s="108"/>
      <c r="F105" s="108"/>
      <c r="G105" s="108"/>
      <c r="H105" s="133"/>
    </row>
    <row r="106" spans="1:8" ht="19.5" customHeight="1">
      <c r="A106" s="220" t="s">
        <v>191</v>
      </c>
      <c r="B106" s="108"/>
      <c r="C106" s="108"/>
      <c r="D106" s="309">
        <f>HLOOKUP($C$95,'Facilities Inventory'!$A$4:$G$60,14,FALSE)</f>
        <v>0</v>
      </c>
      <c r="E106" s="108"/>
      <c r="F106" s="108"/>
      <c r="G106" s="108"/>
      <c r="H106" s="133"/>
    </row>
    <row r="107" spans="1:8" ht="19.5" customHeight="1">
      <c r="A107" s="508"/>
      <c r="B107" s="108"/>
      <c r="C107" s="108"/>
      <c r="D107" s="108"/>
      <c r="E107" s="108"/>
      <c r="F107" s="108"/>
      <c r="G107" s="108"/>
      <c r="H107" s="133"/>
    </row>
    <row r="108" spans="1:8" ht="19.5" customHeight="1">
      <c r="A108" s="220"/>
      <c r="B108" s="108"/>
      <c r="C108" s="108"/>
      <c r="D108" s="108"/>
      <c r="E108" s="108"/>
      <c r="F108" s="108"/>
      <c r="G108" s="108"/>
      <c r="H108" s="133"/>
    </row>
    <row r="109" spans="1:8" ht="19.5" customHeight="1">
      <c r="A109" s="220" t="s">
        <v>213</v>
      </c>
      <c r="B109" s="108"/>
      <c r="C109" s="108"/>
      <c r="D109" s="309">
        <f>HLOOKUP($C$95,'Facilities Inventory'!$A$4:$G$60,23,FALSE)</f>
        <v>0</v>
      </c>
      <c r="E109" s="108"/>
      <c r="F109" s="108"/>
      <c r="G109" s="108"/>
      <c r="H109" s="133"/>
    </row>
    <row r="110" spans="1:8" ht="19.5" customHeight="1">
      <c r="A110" s="508"/>
      <c r="B110" s="108"/>
      <c r="C110" s="108"/>
      <c r="D110" s="108"/>
      <c r="E110" s="108"/>
      <c r="F110" s="108"/>
      <c r="G110" s="108"/>
      <c r="H110" s="133"/>
    </row>
    <row r="111" spans="1:8" ht="19.5" customHeight="1">
      <c r="A111" s="220"/>
      <c r="B111" s="108"/>
      <c r="C111" s="108"/>
      <c r="D111" s="108"/>
      <c r="E111" s="108"/>
      <c r="F111" s="108"/>
      <c r="G111" s="108"/>
      <c r="H111" s="133"/>
    </row>
    <row r="112" spans="1:8" ht="19.5" customHeight="1">
      <c r="A112" s="220" t="s">
        <v>192</v>
      </c>
      <c r="B112" s="108"/>
      <c r="C112" s="110"/>
      <c r="D112" s="383"/>
      <c r="E112" s="108"/>
      <c r="F112" s="108"/>
      <c r="G112" s="108"/>
      <c r="H112" s="133"/>
    </row>
    <row r="113" spans="1:8" ht="19.5" customHeight="1">
      <c r="A113" s="220"/>
      <c r="B113" s="108"/>
      <c r="C113" s="108"/>
      <c r="D113" s="108"/>
      <c r="E113" s="108"/>
      <c r="F113" s="108"/>
      <c r="G113" s="108"/>
      <c r="H113" s="133"/>
    </row>
    <row r="114" spans="1:8" ht="19.5" customHeight="1">
      <c r="A114" s="116"/>
      <c r="B114" s="881" t="s">
        <v>193</v>
      </c>
      <c r="C114" s="881"/>
      <c r="D114" s="881" t="s">
        <v>194</v>
      </c>
      <c r="E114" s="881"/>
      <c r="F114" s="108"/>
      <c r="G114" s="108"/>
      <c r="H114" s="133"/>
    </row>
    <row r="115" spans="1:8" ht="19.5" customHeight="1">
      <c r="A115" s="220" t="s">
        <v>214</v>
      </c>
      <c r="B115" s="874">
        <f>HLOOKUP($C$95,'Facilities Inventory'!$B$4:$G$53,7,FALSE)</f>
        <v>0</v>
      </c>
      <c r="C115" s="874"/>
      <c r="D115" s="889">
        <f>HLOOKUP($C$95,'Facilities Inventory'!$B$4:$G$53,30,FALSE)</f>
        <v>0</v>
      </c>
      <c r="E115" s="889"/>
      <c r="F115" s="108"/>
      <c r="G115" s="108"/>
      <c r="H115" s="133"/>
    </row>
    <row r="116" spans="1:8" ht="19.5" customHeight="1">
      <c r="A116" s="220" t="s">
        <v>195</v>
      </c>
      <c r="B116" s="874">
        <f>HLOOKUP($C$95,'Facilities Inventory'!$B$4:$G$53,31,FALSE)</f>
        <v>0</v>
      </c>
      <c r="C116" s="874"/>
      <c r="D116" s="889">
        <f>HLOOKUP($C$95,'Facilities Inventory'!$B$4:$G$53,32,FALSE)</f>
        <v>0</v>
      </c>
      <c r="E116" s="889"/>
      <c r="F116" s="108"/>
      <c r="G116" s="108"/>
      <c r="H116" s="133"/>
    </row>
    <row r="117" spans="1:8" ht="19.5" customHeight="1">
      <c r="A117" s="220" t="s">
        <v>196</v>
      </c>
      <c r="B117" s="874">
        <f>HLOOKUP($C$95,'Facilities Inventory'!$B$4:$G$53,33,FALSE)</f>
        <v>0</v>
      </c>
      <c r="C117" s="874"/>
      <c r="D117" s="889">
        <f>HLOOKUP($C$95,'Facilities Inventory'!$B$4:$G$53,34,FALSE)</f>
        <v>0</v>
      </c>
      <c r="E117" s="889"/>
      <c r="F117" s="108"/>
      <c r="G117" s="108"/>
      <c r="H117" s="133"/>
    </row>
    <row r="118" spans="1:8" ht="19.5" customHeight="1">
      <c r="A118" s="220" t="s">
        <v>197</v>
      </c>
      <c r="B118" s="874">
        <f>HLOOKUP($C$95,'Facilities Inventory'!$B$4:$G$53,35,FALSE)</f>
        <v>0</v>
      </c>
      <c r="C118" s="874"/>
      <c r="D118" s="889">
        <f>HLOOKUP($C$95,'Facilities Inventory'!$B$4:$G$53,36,FALSE)</f>
        <v>0</v>
      </c>
      <c r="E118" s="889"/>
      <c r="F118" s="108"/>
      <c r="G118" s="108"/>
      <c r="H118" s="133"/>
    </row>
    <row r="119" spans="1:8" ht="19.5" customHeight="1">
      <c r="A119" s="220" t="s">
        <v>198</v>
      </c>
      <c r="B119" s="874">
        <f>HLOOKUP($C$95,'Facilities Inventory'!$B$4:$G$53,37,FALSE)</f>
        <v>0</v>
      </c>
      <c r="C119" s="874"/>
      <c r="D119" s="889">
        <f>HLOOKUP($C$95,'Facilities Inventory'!$B$4:$G$53,38,FALSE)</f>
        <v>0</v>
      </c>
      <c r="E119" s="889"/>
      <c r="F119" s="108"/>
      <c r="G119" s="108"/>
      <c r="H119" s="133"/>
    </row>
    <row r="120" spans="1:8" ht="19.5" customHeight="1">
      <c r="A120" s="220" t="s">
        <v>202</v>
      </c>
      <c r="B120" s="874">
        <f>HLOOKUP($C$95,'Facilities Inventory'!$B$4:$G$53,39,FALSE)</f>
        <v>0</v>
      </c>
      <c r="C120" s="874"/>
      <c r="D120" s="889">
        <f>HLOOKUP($C$95,'Facilities Inventory'!$B$4:$G$53,40,FALSE)</f>
        <v>0</v>
      </c>
      <c r="E120" s="889"/>
      <c r="F120" s="108"/>
      <c r="G120" s="108"/>
      <c r="H120" s="133"/>
    </row>
    <row r="121" spans="1:8" ht="19.5" customHeight="1">
      <c r="A121" s="220" t="s">
        <v>203</v>
      </c>
      <c r="B121" s="874">
        <f>HLOOKUP($C$95,'Facilities Inventory'!$B$4:$G$53,41,FALSE)</f>
        <v>0</v>
      </c>
      <c r="C121" s="874"/>
      <c r="D121" s="889">
        <f>HLOOKUP($C$95,'Facilities Inventory'!$B$4:$G$53,42,FALSE)</f>
        <v>0</v>
      </c>
      <c r="E121" s="889"/>
      <c r="F121" s="108"/>
      <c r="G121" s="108"/>
      <c r="H121" s="133"/>
    </row>
    <row r="122" spans="1:8" ht="19.5" customHeight="1">
      <c r="A122" s="220" t="s">
        <v>204</v>
      </c>
      <c r="B122" s="874">
        <f>HLOOKUP($C$95,'Facilities Inventory'!$B$4:$G$53,43,FALSE)</f>
        <v>0</v>
      </c>
      <c r="C122" s="874"/>
      <c r="D122" s="889">
        <f>HLOOKUP($C$95,'Facilities Inventory'!$B$4:$G$53,44,FALSE)</f>
        <v>0</v>
      </c>
      <c r="E122" s="889"/>
      <c r="F122" s="108"/>
      <c r="G122" s="108"/>
      <c r="H122" s="133"/>
    </row>
    <row r="123" spans="1:8" ht="19.5" customHeight="1">
      <c r="A123" s="220" t="s">
        <v>205</v>
      </c>
      <c r="B123" s="874">
        <f>HLOOKUP($C$95,'Facilities Inventory'!$B$4:$G$53,45,FALSE)</f>
        <v>0</v>
      </c>
      <c r="C123" s="874"/>
      <c r="D123" s="889">
        <f>HLOOKUP($C$95,'Facilities Inventory'!$B$4:$G$53,46,FALSE)</f>
        <v>0</v>
      </c>
      <c r="E123" s="889"/>
      <c r="F123" s="108"/>
      <c r="G123" s="108"/>
      <c r="H123" s="133"/>
    </row>
    <row r="124" spans="1:8" ht="19.5" customHeight="1">
      <c r="A124" s="220" t="s">
        <v>206</v>
      </c>
      <c r="B124" s="874">
        <f>HLOOKUP($C$95,'Facilities Inventory'!$B$4:$G$53,47,FALSE)</f>
        <v>0</v>
      </c>
      <c r="C124" s="874"/>
      <c r="D124" s="889">
        <f>HLOOKUP($C$95,'Facilities Inventory'!$B$4:$G$53,48,FALSE)</f>
        <v>0</v>
      </c>
      <c r="E124" s="889"/>
      <c r="F124" s="108"/>
      <c r="G124" s="108"/>
      <c r="H124" s="133"/>
    </row>
    <row r="125" spans="1:8" ht="19.5" customHeight="1">
      <c r="A125" s="220" t="s">
        <v>207</v>
      </c>
      <c r="B125" s="874">
        <f>HLOOKUP($C$95,'Facilities Inventory'!$B$4:$G$53,49,FALSE)</f>
        <v>0</v>
      </c>
      <c r="C125" s="874"/>
      <c r="D125" s="889">
        <f>HLOOKUP($C$95,'Facilities Inventory'!$B$4:$G$53,50,FALSE)</f>
        <v>0</v>
      </c>
      <c r="E125" s="889"/>
      <c r="F125" s="108"/>
      <c r="G125" s="108"/>
      <c r="H125" s="133"/>
    </row>
    <row r="126" spans="1:8" ht="19.5" customHeight="1">
      <c r="A126" s="220"/>
      <c r="B126" s="108"/>
      <c r="C126" s="108"/>
      <c r="D126" s="108"/>
      <c r="E126" s="108"/>
      <c r="F126" s="108"/>
      <c r="G126" s="108"/>
      <c r="H126" s="133"/>
    </row>
    <row r="127" spans="1:8" ht="19.5" customHeight="1">
      <c r="A127" s="220"/>
      <c r="B127" s="108"/>
      <c r="C127" s="108"/>
      <c r="D127" s="108"/>
      <c r="E127" s="108"/>
      <c r="F127" s="108"/>
      <c r="G127" s="108"/>
      <c r="H127" s="133"/>
    </row>
    <row r="128" spans="1:8" ht="19.5" customHeight="1">
      <c r="A128" s="220" t="s">
        <v>215</v>
      </c>
      <c r="B128" s="108"/>
      <c r="C128" s="314"/>
      <c r="D128" s="314">
        <f>HLOOKUP($C$95,'Facilities Inventory'!$A$4:$G$60,15,FALSE)</f>
        <v>0</v>
      </c>
      <c r="E128" s="108"/>
      <c r="F128" s="108"/>
      <c r="G128" s="108"/>
      <c r="H128" s="133"/>
    </row>
    <row r="129" spans="1:8" ht="19.5" customHeight="1">
      <c r="A129" s="508"/>
      <c r="B129" s="108"/>
      <c r="C129" s="108"/>
      <c r="D129" s="108"/>
      <c r="E129" s="108"/>
      <c r="F129" s="108"/>
      <c r="G129" s="108"/>
      <c r="H129" s="133"/>
    </row>
    <row r="130" spans="1:8" ht="19.5" customHeight="1">
      <c r="A130" s="220" t="s">
        <v>217</v>
      </c>
      <c r="B130" s="108"/>
      <c r="C130" s="348">
        <f>HLOOKUP($C$95,Energy!$A$6:$M$21,13,FALSE)</f>
        <v>0</v>
      </c>
      <c r="D130" s="349" t="s">
        <v>411</v>
      </c>
      <c r="E130" s="108"/>
      <c r="F130" s="348">
        <f>HLOOKUP($C$95,Energy!$A$6:$M$21,14,FALSE)</f>
        <v>0</v>
      </c>
      <c r="G130" s="350" t="s">
        <v>412</v>
      </c>
      <c r="H130" s="133"/>
    </row>
    <row r="131" spans="1:8" ht="19.5" customHeight="1">
      <c r="A131" s="116" t="s">
        <v>415</v>
      </c>
      <c r="B131" s="108"/>
      <c r="C131" s="351">
        <f>HLOOKUP($C$95,Energy!$A$6:$M$21,15,FALSE)</f>
        <v>0</v>
      </c>
      <c r="D131" s="352" t="s">
        <v>413</v>
      </c>
      <c r="E131" s="383"/>
      <c r="F131" s="351">
        <f>HLOOKUP($C$95,Energy!$A$6:$M$21,16,FALSE)</f>
        <v>0</v>
      </c>
      <c r="G131" s="353" t="s">
        <v>414</v>
      </c>
      <c r="H131" s="133"/>
    </row>
    <row r="132" spans="1:8" ht="19.5" customHeight="1">
      <c r="A132" s="220"/>
      <c r="B132" s="108"/>
      <c r="C132" s="108"/>
      <c r="D132" s="108"/>
      <c r="E132" s="108"/>
      <c r="F132" s="108"/>
      <c r="G132" s="108"/>
      <c r="H132" s="133"/>
    </row>
    <row r="133" spans="1:8" ht="19.5" customHeight="1">
      <c r="A133" s="220" t="s">
        <v>218</v>
      </c>
      <c r="B133" s="108"/>
      <c r="C133" s="354">
        <f>HLOOKUP($C$95,'Facilities Inventory'!$A$4:$G$60,27,FALSE)</f>
        <v>0</v>
      </c>
      <c r="D133" s="350" t="str">
        <f>" years"</f>
        <v> years</v>
      </c>
      <c r="E133" s="507" t="s">
        <v>219</v>
      </c>
      <c r="F133" s="108"/>
      <c r="G133" s="314"/>
      <c r="H133" s="509">
        <f>HLOOKUP($C$95,'Facilities Inventory'!$A$4:$G$60,28,FALSE)</f>
        <v>0</v>
      </c>
    </row>
    <row r="134" spans="1:8" ht="20.25" customHeight="1" thickBot="1">
      <c r="A134" s="510"/>
      <c r="B134" s="118"/>
      <c r="C134" s="118"/>
      <c r="D134" s="118"/>
      <c r="E134" s="118"/>
      <c r="F134" s="118"/>
      <c r="G134" s="118"/>
      <c r="H134" s="359"/>
    </row>
    <row r="135" spans="1:8" ht="19.5" customHeight="1">
      <c r="A135" s="903" t="s">
        <v>146</v>
      </c>
      <c r="B135" s="904"/>
      <c r="C135" s="904"/>
      <c r="D135" s="904"/>
      <c r="E135" s="904"/>
      <c r="F135" s="904"/>
      <c r="G135" s="904"/>
      <c r="H135" s="905"/>
    </row>
    <row r="136" spans="1:8" ht="19.5" customHeight="1">
      <c r="A136" s="511" t="s">
        <v>402</v>
      </c>
      <c r="B136" s="512" t="str">
        <f>'General Info'!B8</f>
        <v>Sample Town CSD</v>
      </c>
      <c r="C136" s="108"/>
      <c r="D136" s="383"/>
      <c r="E136" s="383"/>
      <c r="F136" s="383"/>
      <c r="G136" s="383"/>
      <c r="H136" s="384"/>
    </row>
    <row r="137" spans="1:8" ht="19.5" customHeight="1">
      <c r="A137" s="513" t="s">
        <v>395</v>
      </c>
      <c r="B137" s="514" t="s">
        <v>388</v>
      </c>
      <c r="C137" s="515" t="s">
        <v>221</v>
      </c>
      <c r="D137" s="516"/>
      <c r="E137" s="517" t="s">
        <v>392</v>
      </c>
      <c r="F137" s="515"/>
      <c r="G137" s="515"/>
      <c r="H137" s="518" t="s">
        <v>512</v>
      </c>
    </row>
    <row r="138" spans="1:8" s="196" customFormat="1" ht="19.5" customHeight="1">
      <c r="A138" s="519"/>
      <c r="B138" s="520">
        <v>121212121234124</v>
      </c>
      <c r="C138" s="521">
        <v>2</v>
      </c>
      <c r="D138" s="170"/>
      <c r="E138" s="522" t="s">
        <v>7</v>
      </c>
      <c r="F138" s="521"/>
      <c r="G138" s="521"/>
      <c r="H138" s="523">
        <v>15600</v>
      </c>
    </row>
    <row r="139" spans="1:8" s="196" customFormat="1" ht="19.5" customHeight="1" thickBot="1">
      <c r="A139" s="524"/>
      <c r="B139" s="336"/>
      <c r="C139" s="337"/>
      <c r="D139" s="315"/>
      <c r="E139" s="338"/>
      <c r="F139" s="337"/>
      <c r="G139" s="337"/>
      <c r="H139" s="525"/>
    </row>
    <row r="140" spans="1:8" ht="19.5" customHeight="1">
      <c r="A140" s="116"/>
      <c r="B140" s="108"/>
      <c r="C140" s="170"/>
      <c r="D140" s="108"/>
      <c r="E140" s="108"/>
      <c r="F140" s="108"/>
      <c r="G140" s="259" t="s">
        <v>396</v>
      </c>
      <c r="H140" s="526">
        <f>SUM(H137:H139)</f>
        <v>15600</v>
      </c>
    </row>
    <row r="141" spans="1:8" ht="19.5" customHeight="1">
      <c r="A141" s="513" t="s">
        <v>397</v>
      </c>
      <c r="B141" s="514" t="s">
        <v>388</v>
      </c>
      <c r="C141" s="515" t="s">
        <v>221</v>
      </c>
      <c r="D141" s="516"/>
      <c r="E141" s="517" t="s">
        <v>392</v>
      </c>
      <c r="F141" s="515"/>
      <c r="G141" s="515"/>
      <c r="H141" s="518" t="s">
        <v>512</v>
      </c>
    </row>
    <row r="142" spans="1:8" s="196" customFormat="1" ht="19.5" customHeight="1">
      <c r="A142" s="519"/>
      <c r="B142" s="520">
        <v>3242309482</v>
      </c>
      <c r="C142" s="521">
        <v>2</v>
      </c>
      <c r="D142" s="170"/>
      <c r="E142" s="522" t="s">
        <v>765</v>
      </c>
      <c r="F142" s="521"/>
      <c r="G142" s="521"/>
      <c r="H142" s="523">
        <v>20000</v>
      </c>
    </row>
    <row r="143" spans="1:8" s="196" customFormat="1" ht="19.5" customHeight="1">
      <c r="A143" s="519"/>
      <c r="B143" s="520">
        <v>34059384535</v>
      </c>
      <c r="C143" s="521">
        <v>3</v>
      </c>
      <c r="D143" s="170"/>
      <c r="E143" s="522" t="s">
        <v>765</v>
      </c>
      <c r="F143" s="521"/>
      <c r="G143" s="521"/>
      <c r="H143" s="523">
        <v>10000</v>
      </c>
    </row>
    <row r="144" spans="1:8" s="196" customFormat="1" ht="19.5" customHeight="1">
      <c r="A144" s="519"/>
      <c r="B144" s="520">
        <v>43305439053</v>
      </c>
      <c r="C144" s="521">
        <v>1</v>
      </c>
      <c r="D144" s="170"/>
      <c r="E144" s="522" t="s">
        <v>765</v>
      </c>
      <c r="F144" s="521"/>
      <c r="G144" s="521"/>
      <c r="H144" s="523">
        <v>30000</v>
      </c>
    </row>
    <row r="145" spans="1:8" s="196" customFormat="1" ht="19.5" customHeight="1" thickBot="1">
      <c r="A145" s="524"/>
      <c r="B145" s="336"/>
      <c r="C145" s="337"/>
      <c r="D145" s="315"/>
      <c r="E145" s="338"/>
      <c r="F145" s="337"/>
      <c r="G145" s="337"/>
      <c r="H145" s="525"/>
    </row>
    <row r="146" spans="1:8" ht="19.5" customHeight="1">
      <c r="A146" s="116"/>
      <c r="B146" s="108"/>
      <c r="C146" s="170"/>
      <c r="D146" s="108"/>
      <c r="E146" s="108"/>
      <c r="F146" s="108"/>
      <c r="G146" s="259" t="s">
        <v>396</v>
      </c>
      <c r="H146" s="526">
        <f>SUM(H141:H145)</f>
        <v>60000</v>
      </c>
    </row>
    <row r="147" spans="1:8" ht="19.5" customHeight="1">
      <c r="A147" s="513" t="s">
        <v>398</v>
      </c>
      <c r="B147" s="514" t="s">
        <v>388</v>
      </c>
      <c r="C147" s="515" t="s">
        <v>221</v>
      </c>
      <c r="D147" s="516"/>
      <c r="E147" s="517" t="s">
        <v>392</v>
      </c>
      <c r="F147" s="515"/>
      <c r="G147" s="515"/>
      <c r="H147" s="518" t="s">
        <v>512</v>
      </c>
    </row>
    <row r="148" spans="1:8" ht="19.5" customHeight="1" thickBot="1">
      <c r="A148" s="117"/>
      <c r="B148" s="118"/>
      <c r="C148" s="315"/>
      <c r="D148" s="118"/>
      <c r="E148" s="118"/>
      <c r="F148" s="118"/>
      <c r="G148" s="118"/>
      <c r="H148" s="527"/>
    </row>
    <row r="149" spans="1:8" ht="19.5" customHeight="1">
      <c r="A149" s="116"/>
      <c r="B149" s="108"/>
      <c r="C149" s="170"/>
      <c r="D149" s="108"/>
      <c r="E149" s="108"/>
      <c r="F149" s="108"/>
      <c r="G149" s="259" t="s">
        <v>396</v>
      </c>
      <c r="H149" s="526">
        <f>SUM(H147:H148)</f>
        <v>0</v>
      </c>
    </row>
    <row r="150" spans="1:8" ht="19.5" customHeight="1">
      <c r="A150" s="513" t="s">
        <v>399</v>
      </c>
      <c r="B150" s="514" t="s">
        <v>388</v>
      </c>
      <c r="C150" s="515" t="s">
        <v>221</v>
      </c>
      <c r="D150" s="516"/>
      <c r="E150" s="517" t="s">
        <v>392</v>
      </c>
      <c r="F150" s="515"/>
      <c r="G150" s="515"/>
      <c r="H150" s="518" t="s">
        <v>512</v>
      </c>
    </row>
    <row r="151" spans="1:8" s="196" customFormat="1" ht="19.5" customHeight="1">
      <c r="A151" s="519"/>
      <c r="B151" s="520">
        <v>10294958771729</v>
      </c>
      <c r="C151" s="521">
        <v>2</v>
      </c>
      <c r="D151" s="170"/>
      <c r="E151" s="522" t="s">
        <v>7</v>
      </c>
      <c r="F151" s="521"/>
      <c r="G151" s="521"/>
      <c r="H151" s="523">
        <v>60000</v>
      </c>
    </row>
    <row r="152" spans="1:8" s="196" customFormat="1" ht="19.5" customHeight="1" thickBot="1">
      <c r="A152" s="524"/>
      <c r="B152" s="336"/>
      <c r="C152" s="337"/>
      <c r="D152" s="315"/>
      <c r="E152" s="338"/>
      <c r="F152" s="337"/>
      <c r="G152" s="337"/>
      <c r="H152" s="525"/>
    </row>
    <row r="153" spans="1:8" ht="19.5" customHeight="1">
      <c r="A153" s="116"/>
      <c r="B153" s="108"/>
      <c r="C153" s="170"/>
      <c r="D153" s="108"/>
      <c r="E153" s="108"/>
      <c r="F153" s="108"/>
      <c r="G153" s="259" t="s">
        <v>396</v>
      </c>
      <c r="H153" s="526">
        <f>SUM(H150:H152)</f>
        <v>60000</v>
      </c>
    </row>
    <row r="154" spans="1:8" ht="19.5" customHeight="1">
      <c r="A154" s="513" t="s">
        <v>400</v>
      </c>
      <c r="B154" s="514" t="s">
        <v>388</v>
      </c>
      <c r="C154" s="515" t="s">
        <v>221</v>
      </c>
      <c r="D154" s="516"/>
      <c r="E154" s="517" t="s">
        <v>392</v>
      </c>
      <c r="F154" s="515"/>
      <c r="G154" s="515"/>
      <c r="H154" s="518" t="s">
        <v>512</v>
      </c>
    </row>
    <row r="155" spans="1:8" s="196" customFormat="1" ht="19.5" customHeight="1">
      <c r="A155" s="519"/>
      <c r="B155" s="520">
        <v>121212121234124</v>
      </c>
      <c r="C155" s="521">
        <v>3</v>
      </c>
      <c r="D155" s="170"/>
      <c r="E155" s="522" t="s">
        <v>765</v>
      </c>
      <c r="F155" s="521"/>
      <c r="G155" s="521"/>
      <c r="H155" s="523">
        <v>20000</v>
      </c>
    </row>
    <row r="156" spans="1:8" ht="19.5" customHeight="1" thickBot="1">
      <c r="A156" s="117"/>
      <c r="B156" s="118"/>
      <c r="C156" s="315"/>
      <c r="D156" s="118"/>
      <c r="E156" s="118"/>
      <c r="F156" s="118"/>
      <c r="G156" s="118"/>
      <c r="H156" s="527"/>
    </row>
    <row r="157" spans="1:8" ht="19.5" customHeight="1">
      <c r="A157" s="116"/>
      <c r="B157" s="108"/>
      <c r="C157" s="108"/>
      <c r="D157" s="108"/>
      <c r="E157" s="108"/>
      <c r="F157" s="108"/>
      <c r="G157" s="259" t="s">
        <v>396</v>
      </c>
      <c r="H157" s="526">
        <f>SUM(H154:H156)</f>
        <v>20000</v>
      </c>
    </row>
    <row r="158" spans="1:8" ht="19.5" customHeight="1" thickBot="1">
      <c r="A158" s="117"/>
      <c r="B158" s="118"/>
      <c r="C158" s="118"/>
      <c r="D158" s="118"/>
      <c r="E158" s="118"/>
      <c r="F158" s="118"/>
      <c r="G158" s="528" t="s">
        <v>401</v>
      </c>
      <c r="H158" s="529">
        <f>H157+H153+H149+H146+H140</f>
        <v>155600</v>
      </c>
    </row>
  </sheetData>
  <mergeCells count="55">
    <mergeCell ref="A135:H135"/>
    <mergeCell ref="A93:H93"/>
    <mergeCell ref="D114:E114"/>
    <mergeCell ref="B115:C115"/>
    <mergeCell ref="B116:C116"/>
    <mergeCell ref="B124:C124"/>
    <mergeCell ref="B99:G99"/>
    <mergeCell ref="B118:C118"/>
    <mergeCell ref="B119:C119"/>
    <mergeCell ref="B120:C120"/>
    <mergeCell ref="A83:B83"/>
    <mergeCell ref="A20:H20"/>
    <mergeCell ref="A41:H41"/>
    <mergeCell ref="A44:H44"/>
    <mergeCell ref="A68:H68"/>
    <mergeCell ref="A70:H70"/>
    <mergeCell ref="A71:H71"/>
    <mergeCell ref="A74:B74"/>
    <mergeCell ref="A77:B77"/>
    <mergeCell ref="A80:B80"/>
    <mergeCell ref="C74:H76"/>
    <mergeCell ref="C77:H79"/>
    <mergeCell ref="C80:H82"/>
    <mergeCell ref="A97:B97"/>
    <mergeCell ref="C97:F97"/>
    <mergeCell ref="C83:H85"/>
    <mergeCell ref="C95:F95"/>
    <mergeCell ref="A86:B86"/>
    <mergeCell ref="A89:B89"/>
    <mergeCell ref="C86:H88"/>
    <mergeCell ref="B121:C121"/>
    <mergeCell ref="B117:C117"/>
    <mergeCell ref="D117:E117"/>
    <mergeCell ref="D115:E115"/>
    <mergeCell ref="D116:E116"/>
    <mergeCell ref="B125:C125"/>
    <mergeCell ref="D118:E118"/>
    <mergeCell ref="D119:E119"/>
    <mergeCell ref="D120:E120"/>
    <mergeCell ref="D121:E121"/>
    <mergeCell ref="D122:E122"/>
    <mergeCell ref="D123:E123"/>
    <mergeCell ref="D124:E124"/>
    <mergeCell ref="D125:E125"/>
    <mergeCell ref="B123:C123"/>
    <mergeCell ref="A3:H3"/>
    <mergeCell ref="B122:C122"/>
    <mergeCell ref="A1:H1"/>
    <mergeCell ref="A9:H9"/>
    <mergeCell ref="A10:H10"/>
    <mergeCell ref="A40:H40"/>
    <mergeCell ref="B114:C114"/>
    <mergeCell ref="C89:H91"/>
    <mergeCell ref="A73:B73"/>
    <mergeCell ref="A72:H72"/>
  </mergeCells>
  <dataValidations count="1">
    <dataValidation type="list" allowBlank="1" showInputMessage="1" showErrorMessage="1" sqref="C95:F95">
      <formula1>SchoolNames</formula1>
    </dataValidation>
  </dataValidations>
  <printOptions horizontalCentered="1"/>
  <pageMargins left="1" right="1" top="1" bottom="1" header="0.5" footer="0.5"/>
  <pageSetup fitToHeight="10" horizontalDpi="600" verticalDpi="600" orientation="portrait" scale="65" r:id="rId1"/>
  <rowBreaks count="4" manualBreakCount="4">
    <brk id="43" max="7" man="1"/>
    <brk id="67" max="7" man="1"/>
    <brk id="92" max="7" man="1"/>
    <brk id="134" max="7" man="1"/>
  </rowBreaks>
</worksheet>
</file>

<file path=xl/worksheets/sheet15.xml><?xml version="1.0" encoding="utf-8"?>
<worksheet xmlns="http://schemas.openxmlformats.org/spreadsheetml/2006/main" xmlns:r="http://schemas.openxmlformats.org/officeDocument/2006/relationships">
  <sheetPr codeName="Sheet17">
    <tabColor indexed="11"/>
    <pageSetUpPr fitToPage="1"/>
  </sheetPr>
  <dimension ref="A1:M22"/>
  <sheetViews>
    <sheetView zoomScale="96" zoomScaleNormal="96" workbookViewId="0" topLeftCell="A1">
      <pane ySplit="1" topLeftCell="BM2" activePane="bottomLeft" state="frozen"/>
      <selection pane="topLeft" activeCell="A3" sqref="A3:H3"/>
      <selection pane="bottomLeft" activeCell="A3" sqref="A3:M3"/>
    </sheetView>
  </sheetViews>
  <sheetFormatPr defaultColWidth="9.140625" defaultRowHeight="12.75"/>
  <cols>
    <col min="1" max="1" width="9.140625" style="83" customWidth="1"/>
    <col min="2" max="2" width="7.8515625" style="83" customWidth="1"/>
    <col min="3" max="3" width="16.8515625" style="83" bestFit="1" customWidth="1"/>
    <col min="4" max="4" width="18.8515625" style="83" customWidth="1"/>
    <col min="5" max="9" width="5.7109375" style="83" customWidth="1"/>
    <col min="10" max="10" width="5.421875" style="83" customWidth="1"/>
    <col min="11" max="11" width="5.7109375" style="83" customWidth="1"/>
    <col min="12" max="12" width="6.140625" style="83" customWidth="1"/>
    <col min="13" max="13" width="12.140625" style="83" customWidth="1"/>
    <col min="14" max="16384" width="9.140625" style="83" customWidth="1"/>
  </cols>
  <sheetData>
    <row r="1" spans="1:13" s="295" customFormat="1" ht="27" customHeight="1" thickBot="1">
      <c r="A1" s="910" t="s">
        <v>152</v>
      </c>
      <c r="B1" s="910"/>
      <c r="C1" s="910"/>
      <c r="D1" s="910"/>
      <c r="E1" s="910"/>
      <c r="F1" s="910"/>
      <c r="G1" s="910"/>
      <c r="H1" s="910"/>
      <c r="I1" s="910"/>
      <c r="J1" s="910"/>
      <c r="K1" s="910"/>
      <c r="L1" s="910"/>
      <c r="M1" s="910"/>
    </row>
    <row r="2" spans="1:13" ht="39.75" customHeight="1">
      <c r="A2" s="907" t="s">
        <v>153</v>
      </c>
      <c r="B2" s="908"/>
      <c r="C2" s="908"/>
      <c r="D2" s="908"/>
      <c r="E2" s="908"/>
      <c r="F2" s="908"/>
      <c r="G2" s="908"/>
      <c r="H2" s="908"/>
      <c r="I2" s="908"/>
      <c r="J2" s="908"/>
      <c r="K2" s="908"/>
      <c r="L2" s="908"/>
      <c r="M2" s="909"/>
    </row>
    <row r="3" spans="1:13" ht="9" customHeight="1">
      <c r="A3" s="911"/>
      <c r="B3" s="912"/>
      <c r="C3" s="912"/>
      <c r="D3" s="912"/>
      <c r="E3" s="912"/>
      <c r="F3" s="912"/>
      <c r="G3" s="912"/>
      <c r="H3" s="912"/>
      <c r="I3" s="912"/>
      <c r="J3" s="912"/>
      <c r="K3" s="912"/>
      <c r="L3" s="912"/>
      <c r="M3" s="913"/>
    </row>
    <row r="4" spans="1:13" ht="12.75">
      <c r="A4" s="258" t="s">
        <v>402</v>
      </c>
      <c r="B4" s="259"/>
      <c r="C4" s="259" t="str">
        <f>'General Info'!B8</f>
        <v>Sample Town CSD</v>
      </c>
      <c r="D4" s="108"/>
      <c r="E4" s="108"/>
      <c r="F4" s="108"/>
      <c r="G4" s="108"/>
      <c r="H4" s="108"/>
      <c r="I4" s="108"/>
      <c r="J4" s="108"/>
      <c r="K4" s="108"/>
      <c r="L4" s="108"/>
      <c r="M4" s="133"/>
    </row>
    <row r="5" spans="1:13" ht="12.75">
      <c r="A5" s="258" t="s">
        <v>403</v>
      </c>
      <c r="B5" s="259"/>
      <c r="C5" s="558" t="s">
        <v>105</v>
      </c>
      <c r="D5" s="108" t="s">
        <v>430</v>
      </c>
      <c r="E5" s="108"/>
      <c r="F5" s="108"/>
      <c r="G5" s="108"/>
      <c r="H5" s="108"/>
      <c r="I5" s="108"/>
      <c r="J5" s="108"/>
      <c r="K5" s="108"/>
      <c r="L5" s="108"/>
      <c r="M5" s="133"/>
    </row>
    <row r="6" spans="1:13" ht="78.75">
      <c r="A6" s="258"/>
      <c r="B6" s="259"/>
      <c r="C6" s="259"/>
      <c r="D6" s="108"/>
      <c r="E6" s="341" t="s">
        <v>416</v>
      </c>
      <c r="F6" s="341" t="s">
        <v>220</v>
      </c>
      <c r="G6" s="341" t="s">
        <v>729</v>
      </c>
      <c r="H6" s="341" t="s">
        <v>417</v>
      </c>
      <c r="I6" s="341" t="s">
        <v>730</v>
      </c>
      <c r="J6" s="341" t="s">
        <v>423</v>
      </c>
      <c r="K6" s="341" t="s">
        <v>424</v>
      </c>
      <c r="L6" s="341" t="s">
        <v>425</v>
      </c>
      <c r="M6" s="133"/>
    </row>
    <row r="7" spans="1:13" ht="12.75">
      <c r="A7" s="260" t="s">
        <v>395</v>
      </c>
      <c r="B7" s="535" t="s">
        <v>221</v>
      </c>
      <c r="C7" s="541" t="s">
        <v>420</v>
      </c>
      <c r="D7" s="342" t="s">
        <v>404</v>
      </c>
      <c r="E7" s="535"/>
      <c r="F7" s="535"/>
      <c r="G7" s="535"/>
      <c r="H7" s="535"/>
      <c r="I7" s="535"/>
      <c r="J7" s="535"/>
      <c r="K7" s="535"/>
      <c r="L7" s="535"/>
      <c r="M7" s="544" t="s">
        <v>418</v>
      </c>
    </row>
    <row r="8" spans="1:13" ht="13.5" thickBot="1">
      <c r="A8" s="117"/>
      <c r="B8" s="536"/>
      <c r="C8" s="542"/>
      <c r="D8" s="343"/>
      <c r="E8" s="536"/>
      <c r="F8" s="536"/>
      <c r="G8" s="536"/>
      <c r="H8" s="536"/>
      <c r="I8" s="536"/>
      <c r="J8" s="536"/>
      <c r="K8" s="536"/>
      <c r="L8" s="536"/>
      <c r="M8" s="545"/>
    </row>
    <row r="9" spans="1:13" ht="12.75">
      <c r="A9" s="116"/>
      <c r="B9" s="537"/>
      <c r="C9" s="537"/>
      <c r="D9" s="108"/>
      <c r="E9" s="537"/>
      <c r="F9" s="537"/>
      <c r="G9" s="537"/>
      <c r="H9" s="537"/>
      <c r="I9" s="537"/>
      <c r="J9" s="537"/>
      <c r="K9" s="540" t="s">
        <v>396</v>
      </c>
      <c r="L9" s="537"/>
      <c r="M9" s="546">
        <f>SUM(M7:M8)</f>
        <v>0</v>
      </c>
    </row>
    <row r="10" spans="1:13" ht="12.75">
      <c r="A10" s="260" t="s">
        <v>397</v>
      </c>
      <c r="B10" s="535" t="s">
        <v>221</v>
      </c>
      <c r="C10" s="541" t="s">
        <v>420</v>
      </c>
      <c r="D10" s="342" t="s">
        <v>404</v>
      </c>
      <c r="E10" s="535"/>
      <c r="F10" s="535"/>
      <c r="G10" s="535"/>
      <c r="H10" s="535"/>
      <c r="I10" s="535"/>
      <c r="J10" s="535"/>
      <c r="K10" s="535"/>
      <c r="L10" s="535"/>
      <c r="M10" s="544" t="s">
        <v>418</v>
      </c>
    </row>
    <row r="11" spans="1:13" s="196" customFormat="1" ht="13.5" thickBot="1">
      <c r="A11" s="531"/>
      <c r="B11" s="538"/>
      <c r="C11" s="543"/>
      <c r="D11" s="344"/>
      <c r="E11" s="538"/>
      <c r="F11" s="538"/>
      <c r="G11" s="538"/>
      <c r="H11" s="538"/>
      <c r="I11" s="538"/>
      <c r="J11" s="538"/>
      <c r="K11" s="538"/>
      <c r="L11" s="538"/>
      <c r="M11" s="547"/>
    </row>
    <row r="12" spans="1:13" ht="12.75">
      <c r="A12" s="116"/>
      <c r="B12" s="537"/>
      <c r="C12" s="537"/>
      <c r="D12" s="108"/>
      <c r="E12" s="537"/>
      <c r="F12" s="537"/>
      <c r="G12" s="537"/>
      <c r="H12" s="537"/>
      <c r="I12" s="537"/>
      <c r="J12" s="537"/>
      <c r="K12" s="540" t="s">
        <v>396</v>
      </c>
      <c r="L12" s="537"/>
      <c r="M12" s="546">
        <f>SUM(M10:M11)</f>
        <v>0</v>
      </c>
    </row>
    <row r="13" spans="1:13" ht="12.75">
      <c r="A13" s="260" t="s">
        <v>398</v>
      </c>
      <c r="B13" s="535" t="s">
        <v>221</v>
      </c>
      <c r="C13" s="541" t="s">
        <v>420</v>
      </c>
      <c r="D13" s="342" t="s">
        <v>404</v>
      </c>
      <c r="E13" s="535"/>
      <c r="F13" s="535"/>
      <c r="G13" s="535"/>
      <c r="H13" s="535"/>
      <c r="I13" s="535"/>
      <c r="J13" s="535"/>
      <c r="K13" s="535"/>
      <c r="L13" s="535"/>
      <c r="M13" s="544" t="s">
        <v>418</v>
      </c>
    </row>
    <row r="14" spans="1:13" ht="13.5" thickBot="1">
      <c r="A14" s="117"/>
      <c r="B14" s="536"/>
      <c r="C14" s="542"/>
      <c r="D14" s="343"/>
      <c r="E14" s="536"/>
      <c r="F14" s="536"/>
      <c r="G14" s="536"/>
      <c r="H14" s="536"/>
      <c r="I14" s="536"/>
      <c r="J14" s="536"/>
      <c r="K14" s="536"/>
      <c r="L14" s="536"/>
      <c r="M14" s="545"/>
    </row>
    <row r="15" spans="1:13" ht="12.75">
      <c r="A15" s="116"/>
      <c r="B15" s="537"/>
      <c r="C15" s="537"/>
      <c r="D15" s="108"/>
      <c r="E15" s="537"/>
      <c r="F15" s="537"/>
      <c r="G15" s="537"/>
      <c r="H15" s="537"/>
      <c r="I15" s="537"/>
      <c r="J15" s="537"/>
      <c r="K15" s="540" t="s">
        <v>396</v>
      </c>
      <c r="L15" s="537"/>
      <c r="M15" s="546">
        <f>SUM(M13:M14)</f>
        <v>0</v>
      </c>
    </row>
    <row r="16" spans="1:13" ht="12.75">
      <c r="A16" s="260" t="s">
        <v>399</v>
      </c>
      <c r="B16" s="535" t="s">
        <v>221</v>
      </c>
      <c r="C16" s="541" t="s">
        <v>420</v>
      </c>
      <c r="D16" s="342" t="s">
        <v>404</v>
      </c>
      <c r="E16" s="535"/>
      <c r="F16" s="535"/>
      <c r="G16" s="535"/>
      <c r="H16" s="535"/>
      <c r="I16" s="535"/>
      <c r="J16" s="535"/>
      <c r="K16" s="535"/>
      <c r="L16" s="535"/>
      <c r="M16" s="544" t="s">
        <v>418</v>
      </c>
    </row>
    <row r="17" spans="1:13" ht="13.5" thickBot="1">
      <c r="A17" s="117"/>
      <c r="B17" s="536"/>
      <c r="C17" s="542"/>
      <c r="D17" s="343"/>
      <c r="E17" s="536"/>
      <c r="F17" s="536"/>
      <c r="G17" s="536"/>
      <c r="H17" s="536"/>
      <c r="I17" s="536"/>
      <c r="J17" s="536"/>
      <c r="K17" s="536"/>
      <c r="L17" s="536"/>
      <c r="M17" s="545"/>
    </row>
    <row r="18" spans="1:13" ht="12.75">
      <c r="A18" s="116"/>
      <c r="B18" s="537"/>
      <c r="C18" s="537"/>
      <c r="D18" s="108"/>
      <c r="E18" s="537"/>
      <c r="F18" s="537"/>
      <c r="G18" s="537"/>
      <c r="H18" s="537"/>
      <c r="I18" s="537"/>
      <c r="J18" s="537"/>
      <c r="K18" s="540" t="s">
        <v>396</v>
      </c>
      <c r="L18" s="537"/>
      <c r="M18" s="546">
        <f>SUM(M16:M17)</f>
        <v>0</v>
      </c>
    </row>
    <row r="19" spans="1:13" ht="12.75">
      <c r="A19" s="260" t="s">
        <v>400</v>
      </c>
      <c r="B19" s="535" t="s">
        <v>221</v>
      </c>
      <c r="C19" s="541" t="s">
        <v>420</v>
      </c>
      <c r="D19" s="342" t="s">
        <v>404</v>
      </c>
      <c r="E19" s="535"/>
      <c r="F19" s="535"/>
      <c r="G19" s="535"/>
      <c r="H19" s="535"/>
      <c r="I19" s="535"/>
      <c r="J19" s="535"/>
      <c r="K19" s="535"/>
      <c r="L19" s="535"/>
      <c r="M19" s="544" t="s">
        <v>418</v>
      </c>
    </row>
    <row r="20" spans="1:13" s="196" customFormat="1" ht="13.5" thickBot="1">
      <c r="A20" s="531"/>
      <c r="B20" s="538"/>
      <c r="C20" s="543"/>
      <c r="D20" s="344"/>
      <c r="E20" s="538"/>
      <c r="F20" s="538"/>
      <c r="G20" s="538"/>
      <c r="H20" s="538"/>
      <c r="I20" s="538"/>
      <c r="J20" s="538"/>
      <c r="K20" s="538"/>
      <c r="L20" s="538"/>
      <c r="M20" s="547"/>
    </row>
    <row r="21" spans="1:13" ht="12.75">
      <c r="A21" s="116"/>
      <c r="B21" s="108"/>
      <c r="C21" s="108"/>
      <c r="D21" s="108"/>
      <c r="E21" s="108"/>
      <c r="F21" s="108"/>
      <c r="G21" s="108"/>
      <c r="H21" s="108"/>
      <c r="I21" s="108"/>
      <c r="J21" s="108"/>
      <c r="K21" s="512" t="s">
        <v>396</v>
      </c>
      <c r="L21" s="108"/>
      <c r="M21" s="530">
        <f>SUM(M19:M20)</f>
        <v>0</v>
      </c>
    </row>
    <row r="22" spans="1:13" ht="13.5" thickBot="1">
      <c r="A22" s="117"/>
      <c r="B22" s="118"/>
      <c r="C22" s="118"/>
      <c r="D22" s="118"/>
      <c r="E22" s="118"/>
      <c r="F22" s="118"/>
      <c r="G22" s="118"/>
      <c r="H22" s="118"/>
      <c r="I22" s="118"/>
      <c r="J22" s="118"/>
      <c r="K22" s="539" t="s">
        <v>419</v>
      </c>
      <c r="L22" s="118"/>
      <c r="M22" s="532">
        <f>M9+M12+M15+M18+M21</f>
        <v>0</v>
      </c>
    </row>
  </sheetData>
  <mergeCells count="3">
    <mergeCell ref="A2:M2"/>
    <mergeCell ref="A1:M1"/>
    <mergeCell ref="A3:M3"/>
  </mergeCells>
  <dataValidations count="1">
    <dataValidation type="list" allowBlank="1" showInputMessage="1" showErrorMessage="1" sqref="C5">
      <formula1>SchoolNames</formula1>
    </dataValidation>
  </dataValidations>
  <printOptions horizontalCentered="1"/>
  <pageMargins left="1" right="1" top="1" bottom="1" header="0.5" footer="0.5"/>
  <pageSetup fitToHeight="1" fitToWidth="1" horizontalDpi="600" verticalDpi="600" orientation="landscape" r:id="rId1"/>
</worksheet>
</file>

<file path=xl/worksheets/sheet16.xml><?xml version="1.0" encoding="utf-8"?>
<worksheet xmlns="http://schemas.openxmlformats.org/spreadsheetml/2006/main" xmlns:r="http://schemas.openxmlformats.org/officeDocument/2006/relationships">
  <sheetPr codeName="Sheet11">
    <tabColor indexed="44"/>
    <pageSetUpPr fitToPage="1"/>
  </sheetPr>
  <dimension ref="A1:P222"/>
  <sheetViews>
    <sheetView showGridLines="0" zoomScale="46" zoomScaleNormal="46" workbookViewId="0" topLeftCell="A1">
      <selection activeCell="A6" sqref="A6:M6"/>
    </sheetView>
  </sheetViews>
  <sheetFormatPr defaultColWidth="9.140625" defaultRowHeight="12.75"/>
  <cols>
    <col min="1" max="1" width="27.8515625" style="46" customWidth="1"/>
    <col min="2" max="2" width="17.00390625" style="0" customWidth="1"/>
    <col min="3" max="3" width="16.28125" style="0" customWidth="1"/>
    <col min="4" max="4" width="14.140625" style="0" customWidth="1"/>
    <col min="5" max="5" width="17.7109375" style="0" customWidth="1"/>
    <col min="6" max="6" width="13.7109375" style="0" customWidth="1"/>
    <col min="7" max="7" width="10.421875" style="0" customWidth="1"/>
    <col min="8" max="9" width="14.57421875" style="0" customWidth="1"/>
    <col min="10" max="10" width="17.421875" style="0" customWidth="1"/>
    <col min="11" max="11" width="16.140625" style="0" customWidth="1"/>
    <col min="12" max="12" width="34.7109375" style="0" customWidth="1"/>
    <col min="13" max="13" width="15.8515625" style="0" customWidth="1"/>
    <col min="14" max="14" width="36.28125" style="0" customWidth="1"/>
    <col min="15" max="15" width="17.28125" style="0" customWidth="1"/>
    <col min="16" max="16" width="62.28125" style="0" customWidth="1"/>
  </cols>
  <sheetData>
    <row r="1" spans="1:16" ht="65.25" customHeight="1">
      <c r="A1" s="914" t="s">
        <v>428</v>
      </c>
      <c r="B1" s="915"/>
      <c r="C1" s="915"/>
      <c r="D1" s="915"/>
      <c r="E1" s="915"/>
      <c r="F1" s="915"/>
      <c r="G1" s="915"/>
      <c r="H1" s="915"/>
      <c r="I1" s="915"/>
      <c r="J1" s="915"/>
      <c r="K1" s="915"/>
      <c r="L1" s="915"/>
      <c r="M1" s="915"/>
      <c r="N1" s="310"/>
      <c r="O1" s="310"/>
      <c r="P1" s="311"/>
    </row>
    <row r="2" spans="1:16" s="295" customFormat="1" ht="39.75" customHeight="1">
      <c r="A2" s="918" t="s">
        <v>481</v>
      </c>
      <c r="B2" s="919"/>
      <c r="C2" s="919"/>
      <c r="D2" s="919"/>
      <c r="E2" s="919"/>
      <c r="F2" s="919"/>
      <c r="G2" s="919"/>
      <c r="H2" s="919"/>
      <c r="I2" s="919"/>
      <c r="J2" s="919"/>
      <c r="K2" s="919"/>
      <c r="L2" s="919"/>
      <c r="M2" s="919"/>
      <c r="N2" s="919"/>
      <c r="O2" s="919"/>
      <c r="P2" s="919"/>
    </row>
    <row r="3" spans="1:16" s="307" customFormat="1" ht="39.75" customHeight="1">
      <c r="A3" s="918" t="s">
        <v>106</v>
      </c>
      <c r="B3" s="919"/>
      <c r="C3" s="919"/>
      <c r="D3" s="919"/>
      <c r="E3" s="919"/>
      <c r="F3" s="919"/>
      <c r="G3" s="919"/>
      <c r="H3" s="919"/>
      <c r="I3" s="919"/>
      <c r="J3" s="919"/>
      <c r="K3" s="919"/>
      <c r="L3" s="919"/>
      <c r="M3" s="919"/>
      <c r="N3" s="919"/>
      <c r="O3" s="919"/>
      <c r="P3" s="919"/>
    </row>
    <row r="4" spans="1:16" s="279" customFormat="1" ht="39.75" customHeight="1" thickBot="1">
      <c r="A4" s="779" t="str">
        <f>CONCATENATE("District: ",'General Info'!B8,"           Prepared by: ",'General Info'!D7,"           Date: ",TEXT('General Info'!B7,"mm/dd/yyyy"))</f>
        <v>District: Sample Town CSD           Prepared by: John Doe           Date: 02/01/2005</v>
      </c>
      <c r="B4" s="780"/>
      <c r="C4" s="780"/>
      <c r="D4" s="780"/>
      <c r="E4" s="780"/>
      <c r="F4" s="780"/>
      <c r="G4" s="780"/>
      <c r="H4" s="780"/>
      <c r="I4" s="780"/>
      <c r="J4" s="780"/>
      <c r="K4" s="780"/>
      <c r="L4" s="780"/>
      <c r="M4" s="780"/>
      <c r="N4" s="780"/>
      <c r="O4" s="780"/>
      <c r="P4" s="780"/>
    </row>
    <row r="5" spans="1:16" s="298" customFormat="1" ht="39.75" customHeight="1">
      <c r="A5" s="916" t="s">
        <v>240</v>
      </c>
      <c r="B5" s="917"/>
      <c r="C5" s="917"/>
      <c r="D5" s="917"/>
      <c r="E5" s="917"/>
      <c r="F5" s="917"/>
      <c r="G5" s="917"/>
      <c r="H5" s="917"/>
      <c r="I5" s="917"/>
      <c r="J5" s="917"/>
      <c r="K5" s="917"/>
      <c r="L5" s="917"/>
      <c r="M5" s="917"/>
      <c r="N5" s="917"/>
      <c r="O5" s="917"/>
      <c r="P5" s="783"/>
    </row>
    <row r="6" spans="1:16" s="17" customFormat="1" ht="30.75" customHeight="1">
      <c r="A6" s="233" t="s">
        <v>135</v>
      </c>
      <c r="B6" s="57"/>
      <c r="D6" s="261" t="s">
        <v>136</v>
      </c>
      <c r="E6" s="57"/>
      <c r="F6" s="57"/>
      <c r="G6" s="57"/>
      <c r="H6" s="58"/>
      <c r="I6" s="57"/>
      <c r="J6" s="59"/>
      <c r="K6" s="59"/>
      <c r="L6" s="59"/>
      <c r="M6" s="59"/>
      <c r="N6" s="60"/>
      <c r="O6" s="60"/>
      <c r="P6" s="61"/>
    </row>
    <row r="7" spans="1:16" ht="13.5" customHeight="1" thickBot="1">
      <c r="A7" s="234"/>
      <c r="B7" s="8"/>
      <c r="C7" s="8"/>
      <c r="D7" s="8"/>
      <c r="E7" s="8"/>
      <c r="F7" s="8"/>
      <c r="G7" s="8"/>
      <c r="H7" s="8"/>
      <c r="I7" s="8"/>
      <c r="J7" s="8"/>
      <c r="K7" s="8"/>
      <c r="L7" s="8"/>
      <c r="M7" s="8"/>
      <c r="N7" s="8"/>
      <c r="O7" s="8"/>
      <c r="P7" s="63"/>
    </row>
    <row r="8" spans="1:16" s="27" customFormat="1" ht="47.25" customHeight="1" thickBot="1">
      <c r="A8" s="235" t="s">
        <v>527</v>
      </c>
      <c r="B8" s="23" t="s">
        <v>699</v>
      </c>
      <c r="C8" s="26" t="s">
        <v>720</v>
      </c>
      <c r="D8" s="26" t="s">
        <v>721</v>
      </c>
      <c r="E8" s="26" t="s">
        <v>54</v>
      </c>
      <c r="F8" s="26" t="s">
        <v>52</v>
      </c>
      <c r="G8" s="26" t="s">
        <v>727</v>
      </c>
      <c r="H8" s="26" t="s">
        <v>53</v>
      </c>
      <c r="I8" s="26" t="s">
        <v>715</v>
      </c>
      <c r="J8" s="26" t="s">
        <v>714</v>
      </c>
      <c r="K8" s="26" t="s">
        <v>719</v>
      </c>
      <c r="L8" s="26" t="s">
        <v>716</v>
      </c>
      <c r="M8" s="26" t="s">
        <v>94</v>
      </c>
      <c r="N8" s="26" t="s">
        <v>717</v>
      </c>
      <c r="O8" s="26" t="s">
        <v>722</v>
      </c>
      <c r="P8" s="26" t="s">
        <v>718</v>
      </c>
    </row>
    <row r="9" spans="1:16" s="32" customFormat="1" ht="33" customHeight="1" thickBot="1" thickTop="1">
      <c r="A9" s="229" t="s">
        <v>528</v>
      </c>
      <c r="B9" s="20" t="s">
        <v>49</v>
      </c>
      <c r="C9" s="51" t="s">
        <v>725</v>
      </c>
      <c r="D9" s="51" t="s">
        <v>726</v>
      </c>
      <c r="E9" s="51" t="s">
        <v>55</v>
      </c>
      <c r="F9" s="51" t="s">
        <v>56</v>
      </c>
      <c r="G9" s="51" t="s">
        <v>728</v>
      </c>
      <c r="H9" s="53">
        <v>0.75</v>
      </c>
      <c r="I9" s="51">
        <v>2</v>
      </c>
      <c r="J9" s="51" t="s">
        <v>107</v>
      </c>
      <c r="K9" s="51">
        <v>35</v>
      </c>
      <c r="L9" s="51" t="s">
        <v>48</v>
      </c>
      <c r="M9" s="51">
        <v>4</v>
      </c>
      <c r="N9" s="51" t="s">
        <v>47</v>
      </c>
      <c r="O9" s="52">
        <v>1200</v>
      </c>
      <c r="P9" s="51"/>
    </row>
    <row r="10" spans="1:16" s="16" customFormat="1" ht="19.5" thickBot="1">
      <c r="A10" s="230" t="s">
        <v>529</v>
      </c>
      <c r="B10" s="20"/>
      <c r="C10" s="28"/>
      <c r="D10" s="28"/>
      <c r="E10" s="28"/>
      <c r="F10" s="28"/>
      <c r="G10" s="28"/>
      <c r="H10" s="28"/>
      <c r="I10" s="28"/>
      <c r="J10" s="28"/>
      <c r="K10" s="29"/>
      <c r="L10" s="29"/>
      <c r="M10" s="29"/>
      <c r="N10" s="29"/>
      <c r="O10" s="29"/>
      <c r="P10" s="29"/>
    </row>
    <row r="11" spans="1:16" s="16" customFormat="1" ht="19.5" thickBot="1">
      <c r="A11" s="230" t="s">
        <v>530</v>
      </c>
      <c r="B11" s="20"/>
      <c r="C11" s="28"/>
      <c r="D11" s="28"/>
      <c r="E11" s="28"/>
      <c r="F11" s="28"/>
      <c r="G11" s="28"/>
      <c r="H11" s="28"/>
      <c r="I11" s="28"/>
      <c r="J11" s="28"/>
      <c r="K11" s="29"/>
      <c r="L11" s="29"/>
      <c r="M11" s="29"/>
      <c r="N11" s="29"/>
      <c r="O11" s="29"/>
      <c r="P11" s="29"/>
    </row>
    <row r="12" spans="1:16" s="16" customFormat="1" ht="19.5" thickBot="1">
      <c r="A12" s="231" t="s">
        <v>110</v>
      </c>
      <c r="B12" s="20"/>
      <c r="C12" s="28"/>
      <c r="D12" s="28"/>
      <c r="E12" s="28"/>
      <c r="F12" s="28"/>
      <c r="G12" s="28"/>
      <c r="H12" s="28"/>
      <c r="I12" s="28"/>
      <c r="J12" s="28"/>
      <c r="K12" s="29"/>
      <c r="L12" s="29"/>
      <c r="M12" s="29"/>
      <c r="N12" s="29"/>
      <c r="O12" s="29"/>
      <c r="P12" s="29"/>
    </row>
    <row r="13" spans="1:16" s="16" customFormat="1" ht="19.5" thickBot="1">
      <c r="A13" s="231" t="s">
        <v>116</v>
      </c>
      <c r="B13" s="20"/>
      <c r="C13" s="28"/>
      <c r="D13" s="28"/>
      <c r="E13" s="28"/>
      <c r="F13" s="28"/>
      <c r="G13" s="28"/>
      <c r="H13" s="28"/>
      <c r="I13" s="28"/>
      <c r="J13" s="28"/>
      <c r="K13" s="29"/>
      <c r="L13" s="29"/>
      <c r="M13" s="29"/>
      <c r="N13" s="29"/>
      <c r="O13" s="29"/>
      <c r="P13" s="29"/>
    </row>
    <row r="14" spans="1:16" s="16" customFormat="1" ht="19.5" thickBot="1">
      <c r="A14" s="230" t="s">
        <v>531</v>
      </c>
      <c r="B14" s="20"/>
      <c r="C14" s="28"/>
      <c r="D14" s="28"/>
      <c r="E14" s="28"/>
      <c r="F14" s="28"/>
      <c r="G14" s="28"/>
      <c r="H14" s="28"/>
      <c r="I14" s="28"/>
      <c r="J14" s="28"/>
      <c r="K14" s="29"/>
      <c r="L14" s="29"/>
      <c r="M14" s="29"/>
      <c r="N14" s="29"/>
      <c r="O14" s="29"/>
      <c r="P14" s="29"/>
    </row>
    <row r="15" spans="1:16" s="16" customFormat="1" ht="24" customHeight="1" thickBot="1">
      <c r="A15" s="230" t="s">
        <v>532</v>
      </c>
      <c r="B15" s="20"/>
      <c r="C15" s="28"/>
      <c r="D15" s="28"/>
      <c r="E15" s="28"/>
      <c r="F15" s="28"/>
      <c r="G15" s="28"/>
      <c r="H15" s="28"/>
      <c r="I15" s="28"/>
      <c r="J15" s="28"/>
      <c r="K15" s="29"/>
      <c r="L15" s="29"/>
      <c r="M15" s="29"/>
      <c r="N15" s="29"/>
      <c r="O15" s="29"/>
      <c r="P15" s="29"/>
    </row>
    <row r="16" spans="1:16" s="16" customFormat="1" ht="19.5" thickBot="1">
      <c r="A16" s="230" t="s">
        <v>533</v>
      </c>
      <c r="B16" s="20"/>
      <c r="C16" s="28"/>
      <c r="D16" s="28"/>
      <c r="E16" s="28"/>
      <c r="F16" s="28"/>
      <c r="G16" s="28"/>
      <c r="H16" s="28"/>
      <c r="I16" s="28"/>
      <c r="J16" s="28"/>
      <c r="K16" s="29"/>
      <c r="L16" s="29"/>
      <c r="M16" s="29"/>
      <c r="N16" s="29"/>
      <c r="O16" s="29"/>
      <c r="P16" s="29"/>
    </row>
    <row r="17" spans="1:16" s="16" customFormat="1" ht="18.75" customHeight="1" thickBot="1">
      <c r="A17" s="230" t="s">
        <v>534</v>
      </c>
      <c r="B17" s="20"/>
      <c r="C17" s="28"/>
      <c r="D17" s="28"/>
      <c r="E17" s="28"/>
      <c r="F17" s="28"/>
      <c r="G17" s="28"/>
      <c r="H17" s="28"/>
      <c r="I17" s="28"/>
      <c r="J17" s="28"/>
      <c r="K17" s="29"/>
      <c r="L17" s="29"/>
      <c r="M17" s="29"/>
      <c r="N17" s="29"/>
      <c r="O17" s="29"/>
      <c r="P17" s="29"/>
    </row>
    <row r="18" spans="1:16" s="16" customFormat="1" ht="19.5" thickBot="1">
      <c r="A18" s="230" t="s">
        <v>535</v>
      </c>
      <c r="B18" s="20"/>
      <c r="C18" s="28"/>
      <c r="D18" s="28"/>
      <c r="E18" s="28"/>
      <c r="F18" s="28"/>
      <c r="G18" s="28"/>
      <c r="H18" s="28"/>
      <c r="I18" s="28"/>
      <c r="J18" s="28"/>
      <c r="K18" s="29"/>
      <c r="L18" s="29"/>
      <c r="M18" s="29"/>
      <c r="N18" s="29"/>
      <c r="O18" s="29"/>
      <c r="P18" s="29"/>
    </row>
    <row r="19" spans="1:16" s="16" customFormat="1" ht="19.5" thickBot="1">
      <c r="A19" s="230" t="s">
        <v>536</v>
      </c>
      <c r="B19" s="20"/>
      <c r="C19" s="28"/>
      <c r="D19" s="28"/>
      <c r="E19" s="28"/>
      <c r="F19" s="28"/>
      <c r="G19" s="28"/>
      <c r="H19" s="28"/>
      <c r="I19" s="28"/>
      <c r="J19" s="28"/>
      <c r="K19" s="29"/>
      <c r="L19" s="29"/>
      <c r="M19" s="29"/>
      <c r="N19" s="29"/>
      <c r="O19" s="29"/>
      <c r="P19" s="29"/>
    </row>
    <row r="20" spans="1:16" s="16" customFormat="1" ht="19.5" thickBot="1">
      <c r="A20" s="230" t="s">
        <v>537</v>
      </c>
      <c r="B20" s="20"/>
      <c r="C20" s="28"/>
      <c r="D20" s="28"/>
      <c r="E20" s="28"/>
      <c r="F20" s="28"/>
      <c r="G20" s="28"/>
      <c r="H20" s="28"/>
      <c r="I20" s="28"/>
      <c r="J20" s="28"/>
      <c r="K20" s="29"/>
      <c r="L20" s="29"/>
      <c r="M20" s="29"/>
      <c r="N20" s="29"/>
      <c r="O20" s="29"/>
      <c r="P20" s="29"/>
    </row>
    <row r="21" spans="1:16" s="16" customFormat="1" ht="19.5" thickBot="1">
      <c r="A21" s="230" t="s">
        <v>538</v>
      </c>
      <c r="B21" s="20"/>
      <c r="C21" s="28"/>
      <c r="D21" s="28"/>
      <c r="E21" s="28"/>
      <c r="F21" s="28"/>
      <c r="G21" s="28"/>
      <c r="H21" s="28"/>
      <c r="I21" s="28"/>
      <c r="J21" s="28"/>
      <c r="K21" s="29"/>
      <c r="L21" s="29"/>
      <c r="M21" s="29"/>
      <c r="N21" s="29"/>
      <c r="O21" s="29"/>
      <c r="P21" s="29"/>
    </row>
    <row r="22" spans="1:16" s="16" customFormat="1" ht="19.5" thickBot="1">
      <c r="A22" s="230" t="s">
        <v>539</v>
      </c>
      <c r="B22" s="20"/>
      <c r="C22" s="28"/>
      <c r="D22" s="28"/>
      <c r="E22" s="28"/>
      <c r="F22" s="28"/>
      <c r="G22" s="28"/>
      <c r="H22" s="28"/>
      <c r="I22" s="28"/>
      <c r="J22" s="28"/>
      <c r="K22" s="29"/>
      <c r="L22" s="29"/>
      <c r="M22" s="29"/>
      <c r="N22" s="29"/>
      <c r="O22" s="29"/>
      <c r="P22" s="29"/>
    </row>
    <row r="23" spans="1:16" s="16" customFormat="1" ht="19.5" thickBot="1">
      <c r="A23" s="230" t="s">
        <v>540</v>
      </c>
      <c r="B23" s="20"/>
      <c r="C23" s="28"/>
      <c r="D23" s="28"/>
      <c r="E23" s="28"/>
      <c r="F23" s="28"/>
      <c r="G23" s="28"/>
      <c r="H23" s="28"/>
      <c r="I23" s="28"/>
      <c r="J23" s="28"/>
      <c r="K23" s="29"/>
      <c r="L23" s="29"/>
      <c r="M23" s="29"/>
      <c r="N23" s="29"/>
      <c r="O23" s="29"/>
      <c r="P23" s="29"/>
    </row>
    <row r="24" spans="1:16" s="16" customFormat="1" ht="19.5" thickBot="1">
      <c r="A24" s="230" t="s">
        <v>541</v>
      </c>
      <c r="B24" s="20"/>
      <c r="C24" s="28"/>
      <c r="D24" s="28"/>
      <c r="E24" s="28"/>
      <c r="F24" s="28"/>
      <c r="G24" s="28"/>
      <c r="H24" s="28"/>
      <c r="I24" s="28"/>
      <c r="J24" s="28"/>
      <c r="K24" s="29"/>
      <c r="L24" s="29"/>
      <c r="M24" s="29"/>
      <c r="N24" s="29"/>
      <c r="O24" s="29"/>
      <c r="P24" s="29"/>
    </row>
    <row r="25" spans="1:16" s="16" customFormat="1" ht="19.5" thickBot="1">
      <c r="A25" s="230" t="s">
        <v>114</v>
      </c>
      <c r="B25" s="20"/>
      <c r="C25" s="28"/>
      <c r="D25" s="28"/>
      <c r="E25" s="28"/>
      <c r="F25" s="28"/>
      <c r="G25" s="28"/>
      <c r="H25" s="28"/>
      <c r="I25" s="28"/>
      <c r="J25" s="28"/>
      <c r="K25" s="29"/>
      <c r="L25" s="29"/>
      <c r="M25" s="29"/>
      <c r="N25" s="29"/>
      <c r="O25" s="29"/>
      <c r="P25" s="29"/>
    </row>
    <row r="26" spans="1:16" s="16" customFormat="1" ht="19.5" thickBot="1">
      <c r="A26" s="232"/>
      <c r="B26" s="19"/>
      <c r="C26" s="30"/>
      <c r="D26" s="30"/>
      <c r="E26" s="30"/>
      <c r="F26" s="30"/>
      <c r="G26" s="30"/>
      <c r="H26" s="30"/>
      <c r="I26" s="30"/>
      <c r="J26" s="30"/>
      <c r="K26" s="29"/>
      <c r="L26" s="29"/>
      <c r="M26" s="29"/>
      <c r="N26" s="29"/>
      <c r="O26" s="29"/>
      <c r="P26" s="29"/>
    </row>
    <row r="27" spans="1:16" s="16" customFormat="1" ht="46.5" thickBot="1">
      <c r="A27" s="236" t="s">
        <v>542</v>
      </c>
      <c r="B27" s="23" t="s">
        <v>699</v>
      </c>
      <c r="C27" s="26" t="s">
        <v>720</v>
      </c>
      <c r="D27" s="26" t="s">
        <v>721</v>
      </c>
      <c r="E27" s="26" t="s">
        <v>54</v>
      </c>
      <c r="F27" s="26" t="s">
        <v>52</v>
      </c>
      <c r="G27" s="26" t="s">
        <v>727</v>
      </c>
      <c r="H27" s="26" t="s">
        <v>53</v>
      </c>
      <c r="I27" s="26" t="s">
        <v>715</v>
      </c>
      <c r="J27" s="26" t="s">
        <v>714</v>
      </c>
      <c r="K27" s="26" t="s">
        <v>719</v>
      </c>
      <c r="L27" s="26" t="s">
        <v>716</v>
      </c>
      <c r="M27" s="26" t="s">
        <v>94</v>
      </c>
      <c r="N27" s="26" t="s">
        <v>717</v>
      </c>
      <c r="O27" s="26" t="s">
        <v>722</v>
      </c>
      <c r="P27" s="26" t="s">
        <v>718</v>
      </c>
    </row>
    <row r="28" spans="1:16" s="16" customFormat="1" ht="23.25" customHeight="1" thickBot="1" thickTop="1">
      <c r="A28" s="230" t="s">
        <v>543</v>
      </c>
      <c r="B28" s="19"/>
      <c r="C28" s="30"/>
      <c r="D28" s="30"/>
      <c r="E28" s="30"/>
      <c r="F28" s="30"/>
      <c r="G28" s="30"/>
      <c r="H28" s="30"/>
      <c r="I28" s="30"/>
      <c r="J28" s="30"/>
      <c r="K28" s="29"/>
      <c r="L28" s="29"/>
      <c r="M28" s="29"/>
      <c r="N28" s="29"/>
      <c r="O28" s="29"/>
      <c r="P28" s="29"/>
    </row>
    <row r="29" spans="1:16" s="16" customFormat="1" ht="19.5" thickBot="1">
      <c r="A29" s="230" t="s">
        <v>544</v>
      </c>
      <c r="B29" s="20"/>
      <c r="C29" s="28"/>
      <c r="D29" s="28"/>
      <c r="E29" s="28"/>
      <c r="F29" s="28"/>
      <c r="G29" s="28"/>
      <c r="H29" s="28"/>
      <c r="I29" s="28"/>
      <c r="J29" s="28"/>
      <c r="K29" s="29"/>
      <c r="L29" s="29"/>
      <c r="M29" s="29"/>
      <c r="N29" s="29"/>
      <c r="O29" s="29"/>
      <c r="P29" s="29"/>
    </row>
    <row r="30" spans="1:16" s="16" customFormat="1" ht="19.5" thickBot="1">
      <c r="A30" s="230" t="s">
        <v>545</v>
      </c>
      <c r="B30" s="20"/>
      <c r="C30" s="28"/>
      <c r="D30" s="28"/>
      <c r="E30" s="28"/>
      <c r="F30" s="28"/>
      <c r="G30" s="28"/>
      <c r="H30" s="28"/>
      <c r="I30" s="28"/>
      <c r="J30" s="28"/>
      <c r="K30" s="29"/>
      <c r="L30" s="29"/>
      <c r="M30" s="29"/>
      <c r="N30" s="29"/>
      <c r="O30" s="29"/>
      <c r="P30" s="29"/>
    </row>
    <row r="31" spans="1:16" s="16" customFormat="1" ht="19.5" thickBot="1">
      <c r="A31" s="230" t="s">
        <v>115</v>
      </c>
      <c r="B31" s="20"/>
      <c r="C31" s="28"/>
      <c r="D31" s="28"/>
      <c r="E31" s="28"/>
      <c r="F31" s="28"/>
      <c r="G31" s="28"/>
      <c r="H31" s="28"/>
      <c r="I31" s="28"/>
      <c r="J31" s="28"/>
      <c r="K31" s="29"/>
      <c r="L31" s="29"/>
      <c r="M31" s="29"/>
      <c r="N31" s="29"/>
      <c r="O31" s="29"/>
      <c r="P31" s="29"/>
    </row>
    <row r="32" spans="1:16" s="16" customFormat="1" ht="19.5" thickBot="1">
      <c r="A32" s="230" t="s">
        <v>546</v>
      </c>
      <c r="B32" s="20"/>
      <c r="C32" s="28"/>
      <c r="D32" s="28"/>
      <c r="E32" s="28"/>
      <c r="F32" s="28"/>
      <c r="G32" s="28"/>
      <c r="H32" s="28"/>
      <c r="I32" s="28"/>
      <c r="J32" s="28"/>
      <c r="K32" s="29"/>
      <c r="L32" s="29"/>
      <c r="M32" s="29"/>
      <c r="N32" s="29"/>
      <c r="O32" s="29"/>
      <c r="P32" s="29"/>
    </row>
    <row r="33" spans="1:16" s="16" customFormat="1" ht="19.5" thickBot="1">
      <c r="A33" s="230" t="s">
        <v>547</v>
      </c>
      <c r="B33" s="20"/>
      <c r="C33" s="28"/>
      <c r="D33" s="28"/>
      <c r="E33" s="28"/>
      <c r="F33" s="28"/>
      <c r="G33" s="28"/>
      <c r="H33" s="28"/>
      <c r="I33" s="28"/>
      <c r="J33" s="28"/>
      <c r="K33" s="29"/>
      <c r="L33" s="29"/>
      <c r="M33" s="29"/>
      <c r="N33" s="29"/>
      <c r="O33" s="29"/>
      <c r="P33" s="29"/>
    </row>
    <row r="34" spans="1:16" s="16" customFormat="1" ht="19.5" thickBot="1">
      <c r="A34" s="232"/>
      <c r="B34" s="20"/>
      <c r="C34" s="28"/>
      <c r="D34" s="28"/>
      <c r="E34" s="28"/>
      <c r="F34" s="28"/>
      <c r="G34" s="28"/>
      <c r="H34" s="28"/>
      <c r="I34" s="28"/>
      <c r="J34" s="28"/>
      <c r="K34" s="29"/>
      <c r="L34" s="29"/>
      <c r="M34" s="29"/>
      <c r="N34" s="29"/>
      <c r="O34" s="29"/>
      <c r="P34" s="29"/>
    </row>
    <row r="35" spans="1:16" s="16" customFormat="1" ht="46.5" thickBot="1">
      <c r="A35" s="236" t="s">
        <v>548</v>
      </c>
      <c r="B35" s="23" t="s">
        <v>699</v>
      </c>
      <c r="C35" s="26" t="s">
        <v>720</v>
      </c>
      <c r="D35" s="26" t="s">
        <v>721</v>
      </c>
      <c r="E35" s="26" t="s">
        <v>54</v>
      </c>
      <c r="F35" s="26" t="s">
        <v>52</v>
      </c>
      <c r="G35" s="26" t="s">
        <v>727</v>
      </c>
      <c r="H35" s="26" t="s">
        <v>53</v>
      </c>
      <c r="I35" s="26" t="s">
        <v>715</v>
      </c>
      <c r="J35" s="26" t="s">
        <v>714</v>
      </c>
      <c r="K35" s="26" t="s">
        <v>719</v>
      </c>
      <c r="L35" s="26" t="s">
        <v>716</v>
      </c>
      <c r="M35" s="26" t="s">
        <v>94</v>
      </c>
      <c r="N35" s="26" t="s">
        <v>717</v>
      </c>
      <c r="O35" s="26" t="s">
        <v>722</v>
      </c>
      <c r="P35" s="26" t="s">
        <v>718</v>
      </c>
    </row>
    <row r="36" spans="1:16" s="16" customFormat="1" ht="23.25" customHeight="1" thickBot="1" thickTop="1">
      <c r="A36" s="230" t="s">
        <v>549</v>
      </c>
      <c r="B36" s="19"/>
      <c r="C36" s="30"/>
      <c r="D36" s="30"/>
      <c r="E36" s="30"/>
      <c r="F36" s="30"/>
      <c r="G36" s="30"/>
      <c r="H36" s="30"/>
      <c r="I36" s="30"/>
      <c r="J36" s="30"/>
      <c r="K36" s="29"/>
      <c r="L36" s="29"/>
      <c r="M36" s="29"/>
      <c r="N36" s="29"/>
      <c r="O36" s="29"/>
      <c r="P36" s="29"/>
    </row>
    <row r="37" spans="1:16" s="16" customFormat="1" ht="19.5" thickBot="1">
      <c r="A37" s="230" t="s">
        <v>111</v>
      </c>
      <c r="B37" s="20"/>
      <c r="C37" s="28"/>
      <c r="D37" s="28"/>
      <c r="E37" s="28"/>
      <c r="F37" s="28"/>
      <c r="G37" s="28"/>
      <c r="H37" s="28"/>
      <c r="I37" s="28"/>
      <c r="J37" s="28"/>
      <c r="K37" s="29"/>
      <c r="L37" s="29"/>
      <c r="M37" s="29"/>
      <c r="N37" s="29"/>
      <c r="O37" s="29"/>
      <c r="P37" s="29"/>
    </row>
    <row r="38" spans="1:16" s="16" customFormat="1" ht="19.5" thickBot="1">
      <c r="A38" s="230" t="s">
        <v>533</v>
      </c>
      <c r="B38" s="20"/>
      <c r="C38" s="28"/>
      <c r="D38" s="28"/>
      <c r="E38" s="28"/>
      <c r="F38" s="28"/>
      <c r="G38" s="28"/>
      <c r="H38" s="28"/>
      <c r="I38" s="28"/>
      <c r="J38" s="28"/>
      <c r="K38" s="29"/>
      <c r="L38" s="29"/>
      <c r="M38" s="29"/>
      <c r="N38" s="29"/>
      <c r="O38" s="29"/>
      <c r="P38" s="29"/>
    </row>
    <row r="39" spans="1:16" s="16" customFormat="1" ht="19.5" thickBot="1">
      <c r="A39" s="230" t="s">
        <v>551</v>
      </c>
      <c r="B39" s="20"/>
      <c r="C39" s="28"/>
      <c r="D39" s="28"/>
      <c r="E39" s="28"/>
      <c r="F39" s="28"/>
      <c r="G39" s="28"/>
      <c r="H39" s="28"/>
      <c r="I39" s="28"/>
      <c r="J39" s="28"/>
      <c r="K39" s="29"/>
      <c r="L39" s="29"/>
      <c r="M39" s="29"/>
      <c r="N39" s="29"/>
      <c r="O39" s="29"/>
      <c r="P39" s="29"/>
    </row>
    <row r="40" spans="1:16" s="16" customFormat="1" ht="19.5" thickBot="1">
      <c r="A40" s="230" t="s">
        <v>552</v>
      </c>
      <c r="B40" s="20"/>
      <c r="C40" s="28"/>
      <c r="D40" s="28"/>
      <c r="E40" s="28"/>
      <c r="F40" s="28"/>
      <c r="G40" s="28"/>
      <c r="H40" s="28"/>
      <c r="I40" s="28"/>
      <c r="J40" s="28"/>
      <c r="K40" s="29"/>
      <c r="L40" s="29"/>
      <c r="M40" s="29"/>
      <c r="N40" s="29"/>
      <c r="O40" s="29"/>
      <c r="P40" s="29"/>
    </row>
    <row r="41" spans="1:16" s="16" customFormat="1" ht="19.5" thickBot="1">
      <c r="A41" s="230" t="s">
        <v>108</v>
      </c>
      <c r="B41" s="20"/>
      <c r="C41" s="28"/>
      <c r="D41" s="28"/>
      <c r="E41" s="28"/>
      <c r="F41" s="28"/>
      <c r="G41" s="28"/>
      <c r="H41" s="28"/>
      <c r="I41" s="28"/>
      <c r="J41" s="28"/>
      <c r="K41" s="29"/>
      <c r="L41" s="29"/>
      <c r="M41" s="29"/>
      <c r="N41" s="29"/>
      <c r="O41" s="29"/>
      <c r="P41" s="29"/>
    </row>
    <row r="42" spans="1:16" s="16" customFormat="1" ht="19.5" thickBot="1">
      <c r="A42" s="230" t="s">
        <v>553</v>
      </c>
      <c r="B42" s="20"/>
      <c r="C42" s="28"/>
      <c r="D42" s="28"/>
      <c r="E42" s="28"/>
      <c r="F42" s="28"/>
      <c r="G42" s="28"/>
      <c r="H42" s="28"/>
      <c r="I42" s="28"/>
      <c r="J42" s="28"/>
      <c r="K42" s="29"/>
      <c r="L42" s="29"/>
      <c r="M42" s="29"/>
      <c r="N42" s="29"/>
      <c r="O42" s="29"/>
      <c r="P42" s="29"/>
    </row>
    <row r="43" spans="1:16" s="16" customFormat="1" ht="19.5" thickBot="1">
      <c r="A43" s="230"/>
      <c r="B43" s="20"/>
      <c r="C43" s="28"/>
      <c r="D43" s="28"/>
      <c r="E43" s="28"/>
      <c r="F43" s="28"/>
      <c r="G43" s="28"/>
      <c r="H43" s="28"/>
      <c r="I43" s="28"/>
      <c r="J43" s="28"/>
      <c r="K43" s="29"/>
      <c r="L43" s="29"/>
      <c r="M43" s="29"/>
      <c r="N43" s="29"/>
      <c r="O43" s="29"/>
      <c r="P43" s="29"/>
    </row>
    <row r="44" spans="1:16" s="227" customFormat="1" ht="46.5" thickBot="1">
      <c r="A44" s="236" t="s">
        <v>134</v>
      </c>
      <c r="B44" s="23" t="s">
        <v>699</v>
      </c>
      <c r="C44" s="26" t="s">
        <v>720</v>
      </c>
      <c r="D44" s="26" t="s">
        <v>721</v>
      </c>
      <c r="E44" s="26" t="s">
        <v>54</v>
      </c>
      <c r="F44" s="26" t="s">
        <v>52</v>
      </c>
      <c r="G44" s="26" t="s">
        <v>727</v>
      </c>
      <c r="H44" s="26" t="s">
        <v>53</v>
      </c>
      <c r="I44" s="26" t="s">
        <v>715</v>
      </c>
      <c r="J44" s="26" t="s">
        <v>714</v>
      </c>
      <c r="K44" s="26" t="s">
        <v>719</v>
      </c>
      <c r="L44" s="26" t="s">
        <v>716</v>
      </c>
      <c r="M44" s="26" t="s">
        <v>94</v>
      </c>
      <c r="N44" s="26" t="s">
        <v>717</v>
      </c>
      <c r="O44" s="26" t="s">
        <v>722</v>
      </c>
      <c r="P44" s="26" t="s">
        <v>718</v>
      </c>
    </row>
    <row r="45" spans="1:16" s="16" customFormat="1" ht="24" customHeight="1" thickBot="1" thickTop="1">
      <c r="A45" s="230" t="s">
        <v>555</v>
      </c>
      <c r="B45" s="19"/>
      <c r="C45" s="30"/>
      <c r="D45" s="30"/>
      <c r="E45" s="30"/>
      <c r="F45" s="30"/>
      <c r="G45" s="30"/>
      <c r="H45" s="30"/>
      <c r="I45" s="30"/>
      <c r="J45" s="30"/>
      <c r="K45" s="29"/>
      <c r="L45" s="29"/>
      <c r="M45" s="29"/>
      <c r="N45" s="29"/>
      <c r="O45" s="29"/>
      <c r="P45" s="29"/>
    </row>
    <row r="46" spans="1:16" s="16" customFormat="1" ht="19.5" thickBot="1">
      <c r="A46" s="230" t="s">
        <v>556</v>
      </c>
      <c r="B46" s="20"/>
      <c r="C46" s="28"/>
      <c r="D46" s="28"/>
      <c r="E46" s="28"/>
      <c r="F46" s="28"/>
      <c r="G46" s="28"/>
      <c r="H46" s="28"/>
      <c r="I46" s="28"/>
      <c r="J46" s="28"/>
      <c r="K46" s="29"/>
      <c r="L46" s="29"/>
      <c r="M46" s="29"/>
      <c r="N46" s="29"/>
      <c r="O46" s="29"/>
      <c r="P46" s="29"/>
    </row>
    <row r="47" spans="1:16" s="16" customFormat="1" ht="19.5" thickBot="1">
      <c r="A47" s="230" t="s">
        <v>557</v>
      </c>
      <c r="B47" s="20"/>
      <c r="C47" s="28"/>
      <c r="D47" s="28"/>
      <c r="E47" s="28"/>
      <c r="F47" s="28"/>
      <c r="G47" s="28"/>
      <c r="H47" s="28"/>
      <c r="I47" s="28"/>
      <c r="J47" s="28"/>
      <c r="K47" s="29"/>
      <c r="L47" s="29"/>
      <c r="M47" s="29"/>
      <c r="N47" s="29"/>
      <c r="O47" s="29"/>
      <c r="P47" s="29"/>
    </row>
    <row r="48" spans="1:16" s="16" customFormat="1" ht="19.5" thickBot="1">
      <c r="A48" s="230" t="s">
        <v>558</v>
      </c>
      <c r="B48" s="20"/>
      <c r="C48" s="28"/>
      <c r="D48" s="28"/>
      <c r="E48" s="28"/>
      <c r="F48" s="28"/>
      <c r="G48" s="28"/>
      <c r="H48" s="28"/>
      <c r="I48" s="28"/>
      <c r="J48" s="28"/>
      <c r="K48" s="29"/>
      <c r="L48" s="29"/>
      <c r="M48" s="29"/>
      <c r="N48" s="29"/>
      <c r="O48" s="29"/>
      <c r="P48" s="29"/>
    </row>
    <row r="49" spans="1:16" s="16" customFormat="1" ht="19.5" thickBot="1">
      <c r="A49" s="230" t="s">
        <v>559</v>
      </c>
      <c r="B49" s="20"/>
      <c r="C49" s="28"/>
      <c r="D49" s="28"/>
      <c r="E49" s="28"/>
      <c r="F49" s="28"/>
      <c r="G49" s="28"/>
      <c r="H49" s="28"/>
      <c r="I49" s="28"/>
      <c r="J49" s="28"/>
      <c r="K49" s="29"/>
      <c r="L49" s="29"/>
      <c r="M49" s="29"/>
      <c r="N49" s="29"/>
      <c r="O49" s="29"/>
      <c r="P49" s="29"/>
    </row>
    <row r="50" spans="1:16" s="16" customFormat="1" ht="19.5" thickBot="1">
      <c r="A50" s="230" t="s">
        <v>560</v>
      </c>
      <c r="B50" s="20"/>
      <c r="C50" s="28"/>
      <c r="D50" s="28"/>
      <c r="E50" s="28"/>
      <c r="F50" s="28"/>
      <c r="G50" s="28"/>
      <c r="H50" s="28"/>
      <c r="I50" s="28"/>
      <c r="J50" s="28"/>
      <c r="K50" s="29"/>
      <c r="L50" s="29"/>
      <c r="M50" s="29"/>
      <c r="N50" s="29"/>
      <c r="O50" s="29"/>
      <c r="P50" s="29"/>
    </row>
    <row r="51" spans="1:16" s="16" customFormat="1" ht="19.5" thickBot="1">
      <c r="A51" s="230" t="s">
        <v>561</v>
      </c>
      <c r="B51" s="20"/>
      <c r="C51" s="28"/>
      <c r="D51" s="28"/>
      <c r="E51" s="28"/>
      <c r="F51" s="28"/>
      <c r="G51" s="28"/>
      <c r="H51" s="28"/>
      <c r="I51" s="28"/>
      <c r="J51" s="28"/>
      <c r="K51" s="29"/>
      <c r="L51" s="29"/>
      <c r="M51" s="29"/>
      <c r="N51" s="29"/>
      <c r="O51" s="29"/>
      <c r="P51" s="29"/>
    </row>
    <row r="52" spans="1:16" s="16" customFormat="1" ht="38.25" thickBot="1">
      <c r="A52" s="230" t="s">
        <v>562</v>
      </c>
      <c r="B52" s="20"/>
      <c r="C52" s="28"/>
      <c r="D52" s="28"/>
      <c r="E52" s="28"/>
      <c r="F52" s="28"/>
      <c r="G52" s="28"/>
      <c r="H52" s="28"/>
      <c r="I52" s="28"/>
      <c r="J52" s="28"/>
      <c r="K52" s="29"/>
      <c r="L52" s="29"/>
      <c r="M52" s="29"/>
      <c r="N52" s="29"/>
      <c r="O52" s="29"/>
      <c r="P52" s="29"/>
    </row>
    <row r="53" spans="1:16" s="16" customFormat="1" ht="19.5" thickBot="1">
      <c r="A53" s="230" t="s">
        <v>563</v>
      </c>
      <c r="B53" s="20"/>
      <c r="C53" s="28"/>
      <c r="D53" s="28"/>
      <c r="E53" s="28"/>
      <c r="F53" s="28"/>
      <c r="G53" s="28"/>
      <c r="H53" s="28"/>
      <c r="I53" s="28"/>
      <c r="J53" s="28"/>
      <c r="K53" s="29"/>
      <c r="L53" s="29"/>
      <c r="M53" s="29"/>
      <c r="N53" s="29"/>
      <c r="O53" s="29"/>
      <c r="P53" s="29"/>
    </row>
    <row r="54" spans="1:16" s="16" customFormat="1" ht="19.5" thickBot="1">
      <c r="A54" s="230"/>
      <c r="B54" s="20"/>
      <c r="C54" s="28"/>
      <c r="D54" s="28"/>
      <c r="E54" s="28"/>
      <c r="F54" s="28"/>
      <c r="G54" s="28"/>
      <c r="H54" s="28"/>
      <c r="I54" s="28"/>
      <c r="J54" s="28"/>
      <c r="K54" s="29"/>
      <c r="L54" s="29"/>
      <c r="M54" s="29"/>
      <c r="N54" s="29"/>
      <c r="O54" s="29"/>
      <c r="P54" s="29"/>
    </row>
    <row r="55" spans="1:16" s="16" customFormat="1" ht="46.5" thickBot="1">
      <c r="A55" s="236" t="s">
        <v>564</v>
      </c>
      <c r="B55" s="23" t="s">
        <v>699</v>
      </c>
      <c r="C55" s="26" t="s">
        <v>720</v>
      </c>
      <c r="D55" s="26" t="s">
        <v>721</v>
      </c>
      <c r="E55" s="26" t="s">
        <v>54</v>
      </c>
      <c r="F55" s="26" t="s">
        <v>52</v>
      </c>
      <c r="G55" s="26" t="s">
        <v>727</v>
      </c>
      <c r="H55" s="26" t="s">
        <v>53</v>
      </c>
      <c r="I55" s="26" t="s">
        <v>715</v>
      </c>
      <c r="J55" s="26" t="s">
        <v>714</v>
      </c>
      <c r="K55" s="26" t="s">
        <v>719</v>
      </c>
      <c r="L55" s="26" t="s">
        <v>716</v>
      </c>
      <c r="M55" s="26" t="s">
        <v>94</v>
      </c>
      <c r="N55" s="26" t="s">
        <v>717</v>
      </c>
      <c r="O55" s="26" t="s">
        <v>722</v>
      </c>
      <c r="P55" s="26" t="s">
        <v>718</v>
      </c>
    </row>
    <row r="56" spans="1:16" s="16" customFormat="1" ht="20.25" thickBot="1" thickTop="1">
      <c r="A56" s="230" t="s">
        <v>550</v>
      </c>
      <c r="B56" s="19"/>
      <c r="C56" s="30"/>
      <c r="D56" s="30"/>
      <c r="E56" s="30"/>
      <c r="F56" s="30"/>
      <c r="G56" s="30"/>
      <c r="H56" s="30"/>
      <c r="I56" s="30"/>
      <c r="J56" s="30"/>
      <c r="K56" s="29"/>
      <c r="L56" s="29"/>
      <c r="M56" s="29"/>
      <c r="N56" s="29"/>
      <c r="O56" s="29"/>
      <c r="P56" s="29"/>
    </row>
    <row r="57" spans="1:16" s="16" customFormat="1" ht="20.25" customHeight="1" thickBot="1">
      <c r="A57" s="230" t="s">
        <v>565</v>
      </c>
      <c r="B57" s="20"/>
      <c r="C57" s="28"/>
      <c r="D57" s="28"/>
      <c r="E57" s="28"/>
      <c r="F57" s="28"/>
      <c r="G57" s="28"/>
      <c r="H57" s="28"/>
      <c r="I57" s="28"/>
      <c r="J57" s="28"/>
      <c r="K57" s="29"/>
      <c r="L57" s="29"/>
      <c r="M57" s="29"/>
      <c r="N57" s="29"/>
      <c r="O57" s="29"/>
      <c r="P57" s="29"/>
    </row>
    <row r="58" spans="1:16" s="16" customFormat="1" ht="19.5" thickBot="1">
      <c r="A58" s="230" t="s">
        <v>566</v>
      </c>
      <c r="B58" s="20"/>
      <c r="C58" s="28"/>
      <c r="D58" s="28"/>
      <c r="E58" s="28"/>
      <c r="F58" s="28"/>
      <c r="G58" s="28"/>
      <c r="H58" s="28"/>
      <c r="I58" s="28"/>
      <c r="J58" s="28"/>
      <c r="K58" s="29"/>
      <c r="L58" s="29"/>
      <c r="M58" s="29"/>
      <c r="N58" s="29"/>
      <c r="O58" s="29"/>
      <c r="P58" s="29"/>
    </row>
    <row r="59" spans="1:16" s="16" customFormat="1" ht="19.5" thickBot="1">
      <c r="A59" s="230" t="s">
        <v>567</v>
      </c>
      <c r="B59" s="20"/>
      <c r="C59" s="28"/>
      <c r="D59" s="28"/>
      <c r="E59" s="28"/>
      <c r="F59" s="28"/>
      <c r="G59" s="28"/>
      <c r="H59" s="28"/>
      <c r="I59" s="28"/>
      <c r="J59" s="28"/>
      <c r="K59" s="29"/>
      <c r="L59" s="29"/>
      <c r="M59" s="29"/>
      <c r="N59" s="29"/>
      <c r="O59" s="29"/>
      <c r="P59" s="29"/>
    </row>
    <row r="60" spans="1:16" s="16" customFormat="1" ht="19.5" thickBot="1">
      <c r="A60" s="232"/>
      <c r="B60" s="20"/>
      <c r="C60" s="28"/>
      <c r="D60" s="28"/>
      <c r="E60" s="28"/>
      <c r="F60" s="28"/>
      <c r="G60" s="28"/>
      <c r="H60" s="28"/>
      <c r="I60" s="28"/>
      <c r="J60" s="28"/>
      <c r="K60" s="29"/>
      <c r="L60" s="29"/>
      <c r="M60" s="29"/>
      <c r="N60" s="29"/>
      <c r="O60" s="29"/>
      <c r="P60" s="29"/>
    </row>
    <row r="61" spans="1:16" s="16" customFormat="1" ht="46.5" thickBot="1">
      <c r="A61" s="236" t="s">
        <v>568</v>
      </c>
      <c r="B61" s="23" t="s">
        <v>699</v>
      </c>
      <c r="C61" s="26" t="s">
        <v>720</v>
      </c>
      <c r="D61" s="26" t="s">
        <v>721</v>
      </c>
      <c r="E61" s="26" t="s">
        <v>54</v>
      </c>
      <c r="F61" s="26" t="s">
        <v>52</v>
      </c>
      <c r="G61" s="26" t="s">
        <v>727</v>
      </c>
      <c r="H61" s="26" t="s">
        <v>53</v>
      </c>
      <c r="I61" s="26" t="s">
        <v>715</v>
      </c>
      <c r="J61" s="26" t="s">
        <v>714</v>
      </c>
      <c r="K61" s="26" t="s">
        <v>719</v>
      </c>
      <c r="L61" s="26" t="s">
        <v>716</v>
      </c>
      <c r="M61" s="26" t="s">
        <v>94</v>
      </c>
      <c r="N61" s="26" t="s">
        <v>717</v>
      </c>
      <c r="O61" s="26" t="s">
        <v>722</v>
      </c>
      <c r="P61" s="26" t="s">
        <v>718</v>
      </c>
    </row>
    <row r="62" spans="1:16" s="16" customFormat="1" ht="23.25" customHeight="1" thickBot="1" thickTop="1">
      <c r="A62" s="230" t="s">
        <v>569</v>
      </c>
      <c r="B62" s="19"/>
      <c r="C62" s="30"/>
      <c r="D62" s="30"/>
      <c r="E62" s="30"/>
      <c r="F62" s="30"/>
      <c r="G62" s="30"/>
      <c r="H62" s="30"/>
      <c r="I62" s="30"/>
      <c r="J62" s="30"/>
      <c r="K62" s="29"/>
      <c r="L62" s="29"/>
      <c r="M62" s="29"/>
      <c r="N62" s="29"/>
      <c r="O62" s="29"/>
      <c r="P62" s="29"/>
    </row>
    <row r="63" spans="1:16" s="16" customFormat="1" ht="19.5" thickBot="1">
      <c r="A63" s="230" t="s">
        <v>570</v>
      </c>
      <c r="B63" s="20"/>
      <c r="C63" s="28"/>
      <c r="D63" s="28"/>
      <c r="E63" s="28"/>
      <c r="F63" s="28"/>
      <c r="G63" s="28"/>
      <c r="H63" s="28"/>
      <c r="I63" s="28"/>
      <c r="J63" s="28"/>
      <c r="K63" s="29"/>
      <c r="L63" s="29"/>
      <c r="M63" s="29"/>
      <c r="N63" s="29"/>
      <c r="O63" s="29"/>
      <c r="P63" s="29"/>
    </row>
    <row r="64" spans="1:16" s="16" customFormat="1" ht="19.5" thickBot="1">
      <c r="A64" s="230" t="s">
        <v>571</v>
      </c>
      <c r="B64" s="20"/>
      <c r="C64" s="28"/>
      <c r="D64" s="28"/>
      <c r="E64" s="28"/>
      <c r="F64" s="28"/>
      <c r="G64" s="28"/>
      <c r="H64" s="28"/>
      <c r="I64" s="28"/>
      <c r="J64" s="28"/>
      <c r="K64" s="29"/>
      <c r="L64" s="29"/>
      <c r="M64" s="29"/>
      <c r="N64" s="29"/>
      <c r="O64" s="29"/>
      <c r="P64" s="29"/>
    </row>
    <row r="65" spans="1:16" s="16" customFormat="1" ht="19.5" thickBot="1">
      <c r="A65" s="230" t="s">
        <v>572</v>
      </c>
      <c r="B65" s="20"/>
      <c r="C65" s="28"/>
      <c r="D65" s="28"/>
      <c r="E65" s="28"/>
      <c r="F65" s="28"/>
      <c r="G65" s="28"/>
      <c r="H65" s="28"/>
      <c r="I65" s="28"/>
      <c r="J65" s="28"/>
      <c r="K65" s="29"/>
      <c r="L65" s="29"/>
      <c r="M65" s="29"/>
      <c r="N65" s="29"/>
      <c r="O65" s="29"/>
      <c r="P65" s="29"/>
    </row>
    <row r="66" spans="1:16" s="16" customFormat="1" ht="19.5" thickBot="1">
      <c r="A66" s="230" t="s">
        <v>573</v>
      </c>
      <c r="B66" s="20"/>
      <c r="C66" s="28"/>
      <c r="D66" s="28"/>
      <c r="E66" s="28"/>
      <c r="F66" s="28"/>
      <c r="G66" s="28"/>
      <c r="H66" s="28"/>
      <c r="I66" s="28"/>
      <c r="J66" s="28"/>
      <c r="K66" s="29"/>
      <c r="L66" s="29"/>
      <c r="M66" s="29"/>
      <c r="N66" s="29"/>
      <c r="O66" s="29"/>
      <c r="P66" s="29"/>
    </row>
    <row r="67" spans="1:16" s="16" customFormat="1" ht="19.5" thickBot="1">
      <c r="A67" s="230" t="s">
        <v>574</v>
      </c>
      <c r="B67" s="20"/>
      <c r="C67" s="28"/>
      <c r="D67" s="28"/>
      <c r="E67" s="28"/>
      <c r="F67" s="28"/>
      <c r="G67" s="28"/>
      <c r="H67" s="28"/>
      <c r="I67" s="28"/>
      <c r="J67" s="28"/>
      <c r="K67" s="29"/>
      <c r="L67" s="29"/>
      <c r="M67" s="29"/>
      <c r="N67" s="29"/>
      <c r="O67" s="29"/>
      <c r="P67" s="29"/>
    </row>
    <row r="68" spans="1:16" s="16" customFormat="1" ht="19.5" thickBot="1">
      <c r="A68" s="230" t="s">
        <v>575</v>
      </c>
      <c r="B68" s="20"/>
      <c r="C68" s="28"/>
      <c r="D68" s="28"/>
      <c r="E68" s="28"/>
      <c r="F68" s="28"/>
      <c r="G68" s="28"/>
      <c r="H68" s="28"/>
      <c r="I68" s="28"/>
      <c r="J68" s="28"/>
      <c r="K68" s="29"/>
      <c r="L68" s="29"/>
      <c r="M68" s="29"/>
      <c r="N68" s="29"/>
      <c r="O68" s="29"/>
      <c r="P68" s="29"/>
    </row>
    <row r="69" spans="1:16" s="16" customFormat="1" ht="19.5" thickBot="1">
      <c r="A69" s="230"/>
      <c r="B69" s="20"/>
      <c r="C69" s="28"/>
      <c r="D69" s="28"/>
      <c r="E69" s="28"/>
      <c r="F69" s="28"/>
      <c r="G69" s="28"/>
      <c r="H69" s="28"/>
      <c r="I69" s="28"/>
      <c r="J69" s="28"/>
      <c r="K69" s="29"/>
      <c r="L69" s="29"/>
      <c r="M69" s="29"/>
      <c r="N69" s="29"/>
      <c r="O69" s="29"/>
      <c r="P69" s="29"/>
    </row>
    <row r="70" spans="1:16" s="16" customFormat="1" ht="46.5" thickBot="1">
      <c r="A70" s="236" t="s">
        <v>576</v>
      </c>
      <c r="B70" s="23" t="s">
        <v>699</v>
      </c>
      <c r="C70" s="26" t="s">
        <v>720</v>
      </c>
      <c r="D70" s="26" t="s">
        <v>721</v>
      </c>
      <c r="E70" s="26" t="s">
        <v>54</v>
      </c>
      <c r="F70" s="26" t="s">
        <v>52</v>
      </c>
      <c r="G70" s="26" t="s">
        <v>727</v>
      </c>
      <c r="H70" s="26" t="s">
        <v>53</v>
      </c>
      <c r="I70" s="26" t="s">
        <v>715</v>
      </c>
      <c r="J70" s="26" t="s">
        <v>714</v>
      </c>
      <c r="K70" s="26" t="s">
        <v>719</v>
      </c>
      <c r="L70" s="26" t="s">
        <v>716</v>
      </c>
      <c r="M70" s="26" t="s">
        <v>94</v>
      </c>
      <c r="N70" s="26" t="s">
        <v>717</v>
      </c>
      <c r="O70" s="26" t="s">
        <v>722</v>
      </c>
      <c r="P70" s="26" t="s">
        <v>718</v>
      </c>
    </row>
    <row r="71" spans="1:16" s="16" customFormat="1" ht="23.25" customHeight="1" thickBot="1" thickTop="1">
      <c r="A71" s="230" t="s">
        <v>577</v>
      </c>
      <c r="B71" s="19"/>
      <c r="C71" s="30"/>
      <c r="D71" s="30"/>
      <c r="E71" s="30"/>
      <c r="F71" s="30"/>
      <c r="G71" s="30"/>
      <c r="H71" s="30"/>
      <c r="I71" s="30"/>
      <c r="J71" s="30"/>
      <c r="K71" s="29"/>
      <c r="L71" s="29"/>
      <c r="M71" s="29"/>
      <c r="N71" s="29"/>
      <c r="O71" s="29"/>
      <c r="P71" s="29"/>
    </row>
    <row r="72" spans="1:16" s="16" customFormat="1" ht="19.5" thickBot="1">
      <c r="A72" s="230" t="s">
        <v>578</v>
      </c>
      <c r="B72" s="20"/>
      <c r="C72" s="28"/>
      <c r="D72" s="28"/>
      <c r="E72" s="28"/>
      <c r="F72" s="28"/>
      <c r="G72" s="28"/>
      <c r="H72" s="28"/>
      <c r="I72" s="28"/>
      <c r="J72" s="28"/>
      <c r="K72" s="29"/>
      <c r="L72" s="29"/>
      <c r="M72" s="29"/>
      <c r="N72" s="29"/>
      <c r="O72" s="29"/>
      <c r="P72" s="29"/>
    </row>
    <row r="73" spans="1:16" s="16" customFormat="1" ht="19.5" thickBot="1">
      <c r="A73" s="230" t="s">
        <v>579</v>
      </c>
      <c r="B73" s="20"/>
      <c r="C73" s="28"/>
      <c r="D73" s="28"/>
      <c r="E73" s="28"/>
      <c r="F73" s="28"/>
      <c r="G73" s="28"/>
      <c r="H73" s="28"/>
      <c r="I73" s="28"/>
      <c r="J73" s="28"/>
      <c r="K73" s="29"/>
      <c r="L73" s="29"/>
      <c r="M73" s="29"/>
      <c r="N73" s="29"/>
      <c r="O73" s="29"/>
      <c r="P73" s="29"/>
    </row>
    <row r="74" spans="1:16" s="16" customFormat="1" ht="19.5" thickBot="1">
      <c r="A74" s="230" t="s">
        <v>580</v>
      </c>
      <c r="B74" s="20"/>
      <c r="C74" s="28"/>
      <c r="D74" s="28"/>
      <c r="E74" s="28"/>
      <c r="F74" s="28"/>
      <c r="G74" s="28"/>
      <c r="H74" s="28"/>
      <c r="I74" s="28"/>
      <c r="J74" s="28"/>
      <c r="K74" s="29"/>
      <c r="L74" s="29"/>
      <c r="M74" s="29"/>
      <c r="N74" s="29"/>
      <c r="O74" s="29"/>
      <c r="P74" s="29"/>
    </row>
    <row r="75" spans="1:16" s="16" customFormat="1" ht="19.5" thickBot="1">
      <c r="A75" s="230" t="s">
        <v>581</v>
      </c>
      <c r="B75" s="20"/>
      <c r="C75" s="28"/>
      <c r="D75" s="28"/>
      <c r="E75" s="28"/>
      <c r="F75" s="28"/>
      <c r="G75" s="28"/>
      <c r="H75" s="28"/>
      <c r="I75" s="28"/>
      <c r="J75" s="28"/>
      <c r="K75" s="29"/>
      <c r="L75" s="29"/>
      <c r="M75" s="29"/>
      <c r="N75" s="29"/>
      <c r="O75" s="29"/>
      <c r="P75" s="29"/>
    </row>
    <row r="76" spans="1:16" s="16" customFormat="1" ht="19.5" thickBot="1">
      <c r="A76" s="230" t="s">
        <v>582</v>
      </c>
      <c r="B76" s="20"/>
      <c r="C76" s="28"/>
      <c r="D76" s="28"/>
      <c r="E76" s="28"/>
      <c r="F76" s="28"/>
      <c r="G76" s="28"/>
      <c r="H76" s="28"/>
      <c r="I76" s="28"/>
      <c r="J76" s="28"/>
      <c r="K76" s="29"/>
      <c r="L76" s="29"/>
      <c r="M76" s="29"/>
      <c r="N76" s="29"/>
      <c r="O76" s="29"/>
      <c r="P76" s="29"/>
    </row>
    <row r="77" spans="1:16" s="16" customFormat="1" ht="19.5" thickBot="1">
      <c r="A77" s="230" t="s">
        <v>583</v>
      </c>
      <c r="B77" s="20"/>
      <c r="C77" s="28"/>
      <c r="D77" s="28"/>
      <c r="E77" s="28"/>
      <c r="F77" s="28"/>
      <c r="G77" s="28"/>
      <c r="H77" s="28"/>
      <c r="I77" s="28"/>
      <c r="J77" s="28"/>
      <c r="K77" s="29"/>
      <c r="L77" s="29"/>
      <c r="M77" s="29"/>
      <c r="N77" s="29"/>
      <c r="O77" s="29"/>
      <c r="P77" s="29"/>
    </row>
    <row r="78" spans="1:16" s="16" customFormat="1" ht="19.5" thickBot="1">
      <c r="A78" s="230" t="s">
        <v>584</v>
      </c>
      <c r="B78" s="20"/>
      <c r="C78" s="28"/>
      <c r="D78" s="28"/>
      <c r="E78" s="28"/>
      <c r="F78" s="28"/>
      <c r="G78" s="28"/>
      <c r="H78" s="28"/>
      <c r="I78" s="28"/>
      <c r="J78" s="28"/>
      <c r="K78" s="29"/>
      <c r="L78" s="29"/>
      <c r="M78" s="29"/>
      <c r="N78" s="29"/>
      <c r="O78" s="29"/>
      <c r="P78" s="29"/>
    </row>
    <row r="79" spans="1:16" s="16" customFormat="1" ht="19.5" thickBot="1">
      <c r="A79" s="230" t="s">
        <v>585</v>
      </c>
      <c r="B79" s="20"/>
      <c r="C79" s="28"/>
      <c r="D79" s="28"/>
      <c r="E79" s="28"/>
      <c r="F79" s="28"/>
      <c r="G79" s="28"/>
      <c r="H79" s="28"/>
      <c r="I79" s="28"/>
      <c r="J79" s="28"/>
      <c r="K79" s="29"/>
      <c r="L79" s="29"/>
      <c r="M79" s="29"/>
      <c r="N79" s="29"/>
      <c r="O79" s="29"/>
      <c r="P79" s="29"/>
    </row>
    <row r="80" spans="1:16" s="16" customFormat="1" ht="19.5" thickBot="1">
      <c r="A80" s="230"/>
      <c r="B80" s="20"/>
      <c r="C80" s="28"/>
      <c r="D80" s="28"/>
      <c r="E80" s="28"/>
      <c r="F80" s="28"/>
      <c r="G80" s="28"/>
      <c r="H80" s="28"/>
      <c r="I80" s="28"/>
      <c r="J80" s="28"/>
      <c r="K80" s="29"/>
      <c r="L80" s="29"/>
      <c r="M80" s="29"/>
      <c r="N80" s="29"/>
      <c r="O80" s="29"/>
      <c r="P80" s="29"/>
    </row>
    <row r="81" spans="1:16" s="16" customFormat="1" ht="46.5" thickBot="1">
      <c r="A81" s="236" t="s">
        <v>586</v>
      </c>
      <c r="B81" s="23" t="s">
        <v>699</v>
      </c>
      <c r="C81" s="26" t="s">
        <v>720</v>
      </c>
      <c r="D81" s="26" t="s">
        <v>721</v>
      </c>
      <c r="E81" s="26" t="s">
        <v>54</v>
      </c>
      <c r="F81" s="26" t="s">
        <v>52</v>
      </c>
      <c r="G81" s="26" t="s">
        <v>727</v>
      </c>
      <c r="H81" s="26" t="s">
        <v>53</v>
      </c>
      <c r="I81" s="26" t="s">
        <v>715</v>
      </c>
      <c r="J81" s="26" t="s">
        <v>714</v>
      </c>
      <c r="K81" s="26" t="s">
        <v>719</v>
      </c>
      <c r="L81" s="26" t="s">
        <v>716</v>
      </c>
      <c r="M81" s="26" t="s">
        <v>94</v>
      </c>
      <c r="N81" s="26" t="s">
        <v>717</v>
      </c>
      <c r="O81" s="26" t="s">
        <v>722</v>
      </c>
      <c r="P81" s="26" t="s">
        <v>718</v>
      </c>
    </row>
    <row r="82" spans="1:16" s="16" customFormat="1" ht="20.25" thickBot="1" thickTop="1">
      <c r="A82" s="230" t="s">
        <v>587</v>
      </c>
      <c r="B82" s="19"/>
      <c r="C82" s="30"/>
      <c r="D82" s="30"/>
      <c r="E82" s="30"/>
      <c r="F82" s="30"/>
      <c r="G82" s="30"/>
      <c r="H82" s="30"/>
      <c r="I82" s="30"/>
      <c r="J82" s="30"/>
      <c r="K82" s="29"/>
      <c r="L82" s="29"/>
      <c r="M82" s="29"/>
      <c r="N82" s="29"/>
      <c r="O82" s="29"/>
      <c r="P82" s="29"/>
    </row>
    <row r="83" spans="1:16" s="16" customFormat="1" ht="19.5" thickBot="1">
      <c r="A83" s="230" t="s">
        <v>588</v>
      </c>
      <c r="B83" s="20"/>
      <c r="C83" s="28"/>
      <c r="D83" s="28"/>
      <c r="E83" s="28"/>
      <c r="F83" s="28"/>
      <c r="G83" s="28"/>
      <c r="H83" s="28"/>
      <c r="I83" s="28"/>
      <c r="J83" s="28"/>
      <c r="K83" s="29"/>
      <c r="L83" s="29"/>
      <c r="M83" s="29"/>
      <c r="N83" s="29"/>
      <c r="O83" s="29"/>
      <c r="P83" s="29"/>
    </row>
    <row r="84" spans="1:16" s="16" customFormat="1" ht="19.5" thickBot="1">
      <c r="A84" s="230" t="s">
        <v>589</v>
      </c>
      <c r="B84" s="20"/>
      <c r="C84" s="28"/>
      <c r="D84" s="28"/>
      <c r="E84" s="28"/>
      <c r="F84" s="28"/>
      <c r="G84" s="28"/>
      <c r="H84" s="28"/>
      <c r="I84" s="28"/>
      <c r="J84" s="28"/>
      <c r="K84" s="29"/>
      <c r="L84" s="29"/>
      <c r="M84" s="29"/>
      <c r="N84" s="29"/>
      <c r="O84" s="29"/>
      <c r="P84" s="29"/>
    </row>
    <row r="85" spans="1:16" s="16" customFormat="1" ht="19.5" thickBot="1">
      <c r="A85" s="230" t="s">
        <v>590</v>
      </c>
      <c r="B85" s="20"/>
      <c r="C85" s="28"/>
      <c r="D85" s="28"/>
      <c r="E85" s="28"/>
      <c r="F85" s="28"/>
      <c r="G85" s="28"/>
      <c r="H85" s="28"/>
      <c r="I85" s="28"/>
      <c r="J85" s="28"/>
      <c r="K85" s="29"/>
      <c r="L85" s="29"/>
      <c r="M85" s="29"/>
      <c r="N85" s="29"/>
      <c r="O85" s="29"/>
      <c r="P85" s="29"/>
    </row>
    <row r="86" spans="1:16" s="16" customFormat="1" ht="19.5" thickBot="1">
      <c r="A86" s="230" t="s">
        <v>591</v>
      </c>
      <c r="B86" s="20"/>
      <c r="C86" s="28"/>
      <c r="D86" s="28"/>
      <c r="E86" s="28"/>
      <c r="F86" s="28"/>
      <c r="G86" s="28"/>
      <c r="H86" s="28"/>
      <c r="I86" s="28"/>
      <c r="J86" s="28"/>
      <c r="K86" s="29"/>
      <c r="L86" s="29"/>
      <c r="M86" s="29"/>
      <c r="N86" s="29"/>
      <c r="O86" s="29"/>
      <c r="P86" s="29"/>
    </row>
    <row r="87" spans="1:16" s="16" customFormat="1" ht="19.5" thickBot="1">
      <c r="A87" s="230" t="s">
        <v>592</v>
      </c>
      <c r="B87" s="20"/>
      <c r="C87" s="28"/>
      <c r="D87" s="28"/>
      <c r="E87" s="28"/>
      <c r="F87" s="28"/>
      <c r="G87" s="28"/>
      <c r="H87" s="28"/>
      <c r="I87" s="28"/>
      <c r="J87" s="28"/>
      <c r="K87" s="29"/>
      <c r="L87" s="29"/>
      <c r="M87" s="29"/>
      <c r="N87" s="29"/>
      <c r="O87" s="29"/>
      <c r="P87" s="29"/>
    </row>
    <row r="88" spans="1:16" s="16" customFormat="1" ht="19.5" thickBot="1">
      <c r="A88" s="230" t="s">
        <v>593</v>
      </c>
      <c r="B88" s="20"/>
      <c r="C88" s="28"/>
      <c r="D88" s="28"/>
      <c r="E88" s="28"/>
      <c r="F88" s="28"/>
      <c r="G88" s="28"/>
      <c r="H88" s="28"/>
      <c r="I88" s="28"/>
      <c r="J88" s="28"/>
      <c r="K88" s="29"/>
      <c r="L88" s="29"/>
      <c r="M88" s="29"/>
      <c r="N88" s="29"/>
      <c r="O88" s="29"/>
      <c r="P88" s="29"/>
    </row>
    <row r="89" spans="1:16" s="16" customFormat="1" ht="18.75" thickBot="1">
      <c r="A89" s="237"/>
      <c r="B89" s="20"/>
      <c r="C89" s="28"/>
      <c r="D89" s="28"/>
      <c r="E89" s="28"/>
      <c r="F89" s="28"/>
      <c r="G89" s="28"/>
      <c r="H89" s="28"/>
      <c r="I89" s="28"/>
      <c r="J89" s="28"/>
      <c r="K89" s="29"/>
      <c r="L89" s="29"/>
      <c r="M89" s="29"/>
      <c r="N89" s="29"/>
      <c r="O89" s="29"/>
      <c r="P89" s="29"/>
    </row>
    <row r="90" spans="1:16" s="16" customFormat="1" ht="46.5" thickBot="1">
      <c r="A90" s="236" t="s">
        <v>594</v>
      </c>
      <c r="B90" s="23" t="s">
        <v>699</v>
      </c>
      <c r="C90" s="26" t="s">
        <v>720</v>
      </c>
      <c r="D90" s="26" t="s">
        <v>721</v>
      </c>
      <c r="E90" s="26" t="s">
        <v>54</v>
      </c>
      <c r="F90" s="26" t="s">
        <v>52</v>
      </c>
      <c r="G90" s="26" t="s">
        <v>727</v>
      </c>
      <c r="H90" s="26" t="s">
        <v>53</v>
      </c>
      <c r="I90" s="26" t="s">
        <v>715</v>
      </c>
      <c r="J90" s="26" t="s">
        <v>714</v>
      </c>
      <c r="K90" s="26" t="s">
        <v>719</v>
      </c>
      <c r="L90" s="26" t="s">
        <v>716</v>
      </c>
      <c r="M90" s="26" t="s">
        <v>94</v>
      </c>
      <c r="N90" s="26" t="s">
        <v>717</v>
      </c>
      <c r="O90" s="26" t="s">
        <v>722</v>
      </c>
      <c r="P90" s="26" t="s">
        <v>718</v>
      </c>
    </row>
    <row r="91" spans="1:16" s="16" customFormat="1" ht="21" customHeight="1" thickBot="1" thickTop="1">
      <c r="A91" s="230" t="s">
        <v>137</v>
      </c>
      <c r="B91" s="19"/>
      <c r="C91" s="30"/>
      <c r="D91" s="30"/>
      <c r="E91" s="30"/>
      <c r="F91" s="30"/>
      <c r="G91" s="30"/>
      <c r="H91" s="30"/>
      <c r="I91" s="30"/>
      <c r="J91" s="30"/>
      <c r="K91" s="29"/>
      <c r="L91" s="29"/>
      <c r="M91" s="29"/>
      <c r="N91" s="29"/>
      <c r="O91" s="29"/>
      <c r="P91" s="29"/>
    </row>
    <row r="92" spans="1:16" s="16" customFormat="1" ht="19.5" thickBot="1">
      <c r="A92" s="230" t="s">
        <v>596</v>
      </c>
      <c r="B92" s="20"/>
      <c r="C92" s="28"/>
      <c r="D92" s="28"/>
      <c r="E92" s="28"/>
      <c r="F92" s="28"/>
      <c r="G92" s="28"/>
      <c r="H92" s="28"/>
      <c r="I92" s="28"/>
      <c r="J92" s="28"/>
      <c r="K92" s="29"/>
      <c r="L92" s="29"/>
      <c r="M92" s="29"/>
      <c r="N92" s="29"/>
      <c r="O92" s="29"/>
      <c r="P92" s="29"/>
    </row>
    <row r="93" spans="1:16" s="16" customFormat="1" ht="19.5" thickBot="1">
      <c r="A93" s="230" t="s">
        <v>597</v>
      </c>
      <c r="B93" s="20"/>
      <c r="C93" s="28"/>
      <c r="D93" s="28"/>
      <c r="E93" s="28"/>
      <c r="F93" s="28"/>
      <c r="G93" s="28"/>
      <c r="H93" s="28"/>
      <c r="I93" s="28"/>
      <c r="J93" s="28"/>
      <c r="K93" s="29"/>
      <c r="L93" s="29"/>
      <c r="M93" s="29"/>
      <c r="N93" s="29"/>
      <c r="O93" s="29"/>
      <c r="P93" s="29"/>
    </row>
    <row r="94" spans="1:16" s="16" customFormat="1" ht="19.5" thickBot="1">
      <c r="A94" s="230" t="s">
        <v>598</v>
      </c>
      <c r="B94" s="20"/>
      <c r="C94" s="28"/>
      <c r="D94" s="28"/>
      <c r="E94" s="28"/>
      <c r="F94" s="28"/>
      <c r="G94" s="28"/>
      <c r="H94" s="28"/>
      <c r="I94" s="28"/>
      <c r="J94" s="28"/>
      <c r="K94" s="29"/>
      <c r="L94" s="29"/>
      <c r="M94" s="29"/>
      <c r="N94" s="29"/>
      <c r="O94" s="29"/>
      <c r="P94" s="29"/>
    </row>
    <row r="95" spans="1:16" s="16" customFormat="1" ht="19.5" thickBot="1">
      <c r="A95" s="230" t="s">
        <v>599</v>
      </c>
      <c r="B95" s="20"/>
      <c r="C95" s="28"/>
      <c r="D95" s="28"/>
      <c r="E95" s="28"/>
      <c r="F95" s="28"/>
      <c r="G95" s="28"/>
      <c r="H95" s="28"/>
      <c r="I95" s="28"/>
      <c r="J95" s="28"/>
      <c r="K95" s="29"/>
      <c r="L95" s="29"/>
      <c r="M95" s="29"/>
      <c r="N95" s="29"/>
      <c r="O95" s="29"/>
      <c r="P95" s="29"/>
    </row>
    <row r="96" spans="1:16" s="16" customFormat="1" ht="19.5" thickBot="1">
      <c r="A96" s="230" t="s">
        <v>539</v>
      </c>
      <c r="B96" s="20"/>
      <c r="C96" s="28"/>
      <c r="D96" s="28"/>
      <c r="E96" s="28"/>
      <c r="F96" s="28"/>
      <c r="G96" s="28"/>
      <c r="H96" s="28"/>
      <c r="I96" s="28"/>
      <c r="J96" s="28"/>
      <c r="K96" s="29"/>
      <c r="L96" s="29"/>
      <c r="M96" s="29"/>
      <c r="N96" s="29"/>
      <c r="O96" s="29"/>
      <c r="P96" s="29"/>
    </row>
    <row r="97" spans="1:16" s="16" customFormat="1" ht="19.5" thickBot="1">
      <c r="A97" s="230" t="s">
        <v>600</v>
      </c>
      <c r="B97" s="20"/>
      <c r="C97" s="28"/>
      <c r="D97" s="28"/>
      <c r="E97" s="28"/>
      <c r="F97" s="28"/>
      <c r="G97" s="28"/>
      <c r="H97" s="28"/>
      <c r="I97" s="28"/>
      <c r="J97" s="28"/>
      <c r="K97" s="29"/>
      <c r="L97" s="29"/>
      <c r="M97" s="29"/>
      <c r="N97" s="29"/>
      <c r="O97" s="29"/>
      <c r="P97" s="29"/>
    </row>
    <row r="98" spans="1:16" s="16" customFormat="1" ht="19.5" thickBot="1">
      <c r="A98" s="230"/>
      <c r="B98" s="20"/>
      <c r="C98" s="28"/>
      <c r="D98" s="28"/>
      <c r="E98" s="28"/>
      <c r="F98" s="28"/>
      <c r="G98" s="28"/>
      <c r="H98" s="28"/>
      <c r="I98" s="28"/>
      <c r="J98" s="28"/>
      <c r="K98" s="29"/>
      <c r="L98" s="29"/>
      <c r="M98" s="29"/>
      <c r="N98" s="29"/>
      <c r="O98" s="29"/>
      <c r="P98" s="29"/>
    </row>
    <row r="99" spans="1:16" s="16" customFormat="1" ht="46.5" thickBot="1">
      <c r="A99" s="236" t="s">
        <v>601</v>
      </c>
      <c r="B99" s="23" t="s">
        <v>699</v>
      </c>
      <c r="C99" s="26" t="s">
        <v>720</v>
      </c>
      <c r="D99" s="26" t="s">
        <v>721</v>
      </c>
      <c r="E99" s="26" t="s">
        <v>54</v>
      </c>
      <c r="F99" s="26" t="s">
        <v>52</v>
      </c>
      <c r="G99" s="26" t="s">
        <v>727</v>
      </c>
      <c r="H99" s="26" t="s">
        <v>53</v>
      </c>
      <c r="I99" s="26" t="s">
        <v>715</v>
      </c>
      <c r="J99" s="26" t="s">
        <v>714</v>
      </c>
      <c r="K99" s="26" t="s">
        <v>719</v>
      </c>
      <c r="L99" s="26" t="s">
        <v>716</v>
      </c>
      <c r="M99" s="26" t="s">
        <v>94</v>
      </c>
      <c r="N99" s="26" t="s">
        <v>717</v>
      </c>
      <c r="O99" s="26" t="s">
        <v>722</v>
      </c>
      <c r="P99" s="26" t="s">
        <v>718</v>
      </c>
    </row>
    <row r="100" spans="1:16" s="16" customFormat="1" ht="24" customHeight="1" thickBot="1" thickTop="1">
      <c r="A100" s="230" t="s">
        <v>602</v>
      </c>
      <c r="B100" s="19"/>
      <c r="C100" s="30"/>
      <c r="D100" s="30"/>
      <c r="E100" s="30"/>
      <c r="F100" s="30"/>
      <c r="G100" s="30"/>
      <c r="H100" s="30"/>
      <c r="I100" s="30"/>
      <c r="J100" s="30"/>
      <c r="K100" s="29"/>
      <c r="L100" s="29"/>
      <c r="M100" s="29"/>
      <c r="N100" s="29"/>
      <c r="O100" s="29"/>
      <c r="P100" s="29"/>
    </row>
    <row r="101" spans="1:16" s="16" customFormat="1" ht="19.5" thickBot="1">
      <c r="A101" s="230" t="s">
        <v>603</v>
      </c>
      <c r="B101" s="20"/>
      <c r="C101" s="28"/>
      <c r="D101" s="28"/>
      <c r="E101" s="28"/>
      <c r="F101" s="28"/>
      <c r="G101" s="28"/>
      <c r="H101" s="28"/>
      <c r="I101" s="28"/>
      <c r="J101" s="28"/>
      <c r="K101" s="29"/>
      <c r="L101" s="29"/>
      <c r="M101" s="29"/>
      <c r="N101" s="29"/>
      <c r="O101" s="29"/>
      <c r="P101" s="29"/>
    </row>
    <row r="102" spans="1:16" s="16" customFormat="1" ht="19.5" thickBot="1">
      <c r="A102" s="230" t="s">
        <v>604</v>
      </c>
      <c r="B102" s="20"/>
      <c r="C102" s="28"/>
      <c r="D102" s="28"/>
      <c r="E102" s="28"/>
      <c r="F102" s="28"/>
      <c r="G102" s="28"/>
      <c r="H102" s="28"/>
      <c r="I102" s="28"/>
      <c r="J102" s="28"/>
      <c r="K102" s="29"/>
      <c r="L102" s="29"/>
      <c r="M102" s="29"/>
      <c r="N102" s="29"/>
      <c r="O102" s="29"/>
      <c r="P102" s="29"/>
    </row>
    <row r="103" spans="1:16" s="16" customFormat="1" ht="19.5" thickBot="1">
      <c r="A103" s="230" t="s">
        <v>605</v>
      </c>
      <c r="B103" s="20"/>
      <c r="C103" s="28"/>
      <c r="D103" s="28"/>
      <c r="E103" s="28"/>
      <c r="F103" s="28"/>
      <c r="G103" s="28"/>
      <c r="H103" s="28"/>
      <c r="I103" s="28"/>
      <c r="J103" s="28"/>
      <c r="K103" s="29"/>
      <c r="L103" s="29"/>
      <c r="M103" s="29"/>
      <c r="N103" s="29"/>
      <c r="O103" s="29"/>
      <c r="P103" s="29"/>
    </row>
    <row r="104" spans="1:16" s="16" customFormat="1" ht="24" customHeight="1" thickBot="1">
      <c r="A104" s="230" t="s">
        <v>606</v>
      </c>
      <c r="B104" s="20"/>
      <c r="C104" s="28"/>
      <c r="D104" s="28"/>
      <c r="E104" s="28"/>
      <c r="F104" s="28"/>
      <c r="G104" s="28"/>
      <c r="H104" s="28"/>
      <c r="I104" s="28"/>
      <c r="J104" s="28"/>
      <c r="K104" s="29"/>
      <c r="L104" s="29"/>
      <c r="M104" s="29"/>
      <c r="N104" s="29"/>
      <c r="O104" s="29"/>
      <c r="P104" s="29"/>
    </row>
    <row r="105" spans="1:16" s="16" customFormat="1" ht="19.5" thickBot="1">
      <c r="A105" s="230" t="s">
        <v>607</v>
      </c>
      <c r="B105" s="20"/>
      <c r="C105" s="28"/>
      <c r="D105" s="28"/>
      <c r="E105" s="28"/>
      <c r="F105" s="28"/>
      <c r="G105" s="28"/>
      <c r="H105" s="28"/>
      <c r="I105" s="28"/>
      <c r="J105" s="28"/>
      <c r="K105" s="29"/>
      <c r="L105" s="29"/>
      <c r="M105" s="29"/>
      <c r="N105" s="29"/>
      <c r="O105" s="29"/>
      <c r="P105" s="29"/>
    </row>
    <row r="106" spans="1:16" s="16" customFormat="1" ht="19.5" thickBot="1">
      <c r="A106" s="230" t="s">
        <v>608</v>
      </c>
      <c r="B106" s="20"/>
      <c r="C106" s="28"/>
      <c r="D106" s="28"/>
      <c r="E106" s="28"/>
      <c r="F106" s="28"/>
      <c r="G106" s="28"/>
      <c r="H106" s="28"/>
      <c r="I106" s="28"/>
      <c r="J106" s="28"/>
      <c r="K106" s="29"/>
      <c r="L106" s="29"/>
      <c r="M106" s="29"/>
      <c r="N106" s="29"/>
      <c r="O106" s="29"/>
      <c r="P106" s="29"/>
    </row>
    <row r="107" spans="1:16" s="16" customFormat="1" ht="19.5" thickBot="1">
      <c r="A107" s="230" t="s">
        <v>609</v>
      </c>
      <c r="B107" s="20"/>
      <c r="C107" s="28"/>
      <c r="D107" s="28"/>
      <c r="E107" s="28"/>
      <c r="F107" s="28"/>
      <c r="G107" s="28"/>
      <c r="H107" s="28"/>
      <c r="I107" s="28"/>
      <c r="J107" s="28"/>
      <c r="K107" s="29"/>
      <c r="L107" s="29"/>
      <c r="M107" s="29"/>
      <c r="N107" s="29"/>
      <c r="O107" s="29"/>
      <c r="P107" s="29"/>
    </row>
    <row r="108" spans="1:16" s="16" customFormat="1" ht="19.5" thickBot="1">
      <c r="A108" s="230"/>
      <c r="B108" s="20"/>
      <c r="C108" s="28"/>
      <c r="D108" s="28"/>
      <c r="E108" s="28"/>
      <c r="F108" s="28"/>
      <c r="G108" s="28"/>
      <c r="H108" s="28"/>
      <c r="I108" s="28"/>
      <c r="J108" s="28"/>
      <c r="K108" s="29"/>
      <c r="L108" s="29"/>
      <c r="M108" s="29"/>
      <c r="N108" s="29"/>
      <c r="O108" s="29"/>
      <c r="P108" s="29"/>
    </row>
    <row r="109" spans="1:16" s="16" customFormat="1" ht="19.5" thickBot="1">
      <c r="A109" s="232"/>
      <c r="B109" s="20"/>
      <c r="C109" s="28"/>
      <c r="D109" s="28"/>
      <c r="E109" s="28"/>
      <c r="F109" s="28"/>
      <c r="G109" s="28"/>
      <c r="H109" s="28"/>
      <c r="I109" s="28"/>
      <c r="J109" s="28"/>
      <c r="K109" s="29"/>
      <c r="L109" s="29"/>
      <c r="M109" s="29"/>
      <c r="N109" s="29"/>
      <c r="O109" s="29"/>
      <c r="P109" s="29"/>
    </row>
    <row r="110" spans="1:16" s="16" customFormat="1" ht="46.5" thickBot="1">
      <c r="A110" s="236" t="s">
        <v>610</v>
      </c>
      <c r="B110" s="23" t="s">
        <v>699</v>
      </c>
      <c r="C110" s="26" t="s">
        <v>720</v>
      </c>
      <c r="D110" s="26" t="s">
        <v>721</v>
      </c>
      <c r="E110" s="26" t="s">
        <v>54</v>
      </c>
      <c r="F110" s="26" t="s">
        <v>52</v>
      </c>
      <c r="G110" s="26" t="s">
        <v>727</v>
      </c>
      <c r="H110" s="26" t="s">
        <v>53</v>
      </c>
      <c r="I110" s="26" t="s">
        <v>715</v>
      </c>
      <c r="J110" s="26" t="s">
        <v>714</v>
      </c>
      <c r="K110" s="26" t="s">
        <v>719</v>
      </c>
      <c r="L110" s="26" t="s">
        <v>716</v>
      </c>
      <c r="M110" s="26" t="s">
        <v>94</v>
      </c>
      <c r="N110" s="26" t="s">
        <v>717</v>
      </c>
      <c r="O110" s="26" t="s">
        <v>722</v>
      </c>
      <c r="P110" s="26" t="s">
        <v>718</v>
      </c>
    </row>
    <row r="111" spans="1:16" s="16" customFormat="1" ht="25.5" customHeight="1" thickBot="1" thickTop="1">
      <c r="A111" s="230" t="s">
        <v>496</v>
      </c>
      <c r="B111" s="19"/>
      <c r="C111" s="30"/>
      <c r="D111" s="30"/>
      <c r="E111" s="30"/>
      <c r="F111" s="30"/>
      <c r="G111" s="30"/>
      <c r="H111" s="30"/>
      <c r="I111" s="30"/>
      <c r="J111" s="30"/>
      <c r="K111" s="29"/>
      <c r="L111" s="29"/>
      <c r="M111" s="29"/>
      <c r="N111" s="29"/>
      <c r="O111" s="29"/>
      <c r="P111" s="29"/>
    </row>
    <row r="112" spans="1:16" s="16" customFormat="1" ht="19.5" thickBot="1">
      <c r="A112" s="230" t="s">
        <v>539</v>
      </c>
      <c r="B112" s="20"/>
      <c r="C112" s="28"/>
      <c r="D112" s="28"/>
      <c r="E112" s="28"/>
      <c r="F112" s="28"/>
      <c r="G112" s="28"/>
      <c r="H112" s="28"/>
      <c r="I112" s="28"/>
      <c r="J112" s="28"/>
      <c r="K112" s="29"/>
      <c r="L112" s="29"/>
      <c r="M112" s="29"/>
      <c r="N112" s="29"/>
      <c r="O112" s="29"/>
      <c r="P112" s="29"/>
    </row>
    <row r="113" spans="1:16" s="16" customFormat="1" ht="38.25" thickBot="1">
      <c r="A113" s="230" t="s">
        <v>611</v>
      </c>
      <c r="B113" s="20"/>
      <c r="C113" s="28"/>
      <c r="D113" s="28"/>
      <c r="E113" s="28"/>
      <c r="F113" s="28"/>
      <c r="G113" s="28"/>
      <c r="H113" s="28"/>
      <c r="I113" s="28"/>
      <c r="J113" s="28"/>
      <c r="K113" s="29"/>
      <c r="L113" s="29"/>
      <c r="M113" s="29"/>
      <c r="N113" s="29"/>
      <c r="O113" s="29"/>
      <c r="P113" s="29"/>
    </row>
    <row r="114" spans="1:16" s="16" customFormat="1" ht="19.5" thickBot="1">
      <c r="A114" s="230" t="s">
        <v>612</v>
      </c>
      <c r="B114" s="20"/>
      <c r="C114" s="28"/>
      <c r="D114" s="28"/>
      <c r="E114" s="28"/>
      <c r="F114" s="28"/>
      <c r="G114" s="28"/>
      <c r="H114" s="28"/>
      <c r="I114" s="28"/>
      <c r="J114" s="28"/>
      <c r="K114" s="29"/>
      <c r="L114" s="29"/>
      <c r="M114" s="29"/>
      <c r="N114" s="29"/>
      <c r="O114" s="29"/>
      <c r="P114" s="29"/>
    </row>
    <row r="115" spans="1:16" s="16" customFormat="1" ht="23.25" customHeight="1" thickBot="1">
      <c r="A115" s="230" t="s">
        <v>613</v>
      </c>
      <c r="B115" s="20"/>
      <c r="C115" s="28"/>
      <c r="D115" s="28"/>
      <c r="E115" s="28"/>
      <c r="F115" s="28"/>
      <c r="G115" s="28"/>
      <c r="H115" s="28"/>
      <c r="I115" s="28"/>
      <c r="J115" s="28"/>
      <c r="K115" s="29"/>
      <c r="L115" s="29"/>
      <c r="M115" s="29"/>
      <c r="N115" s="29"/>
      <c r="O115" s="29"/>
      <c r="P115" s="29"/>
    </row>
    <row r="116" spans="1:16" s="16" customFormat="1" ht="19.5" thickBot="1">
      <c r="A116" s="230" t="s">
        <v>614</v>
      </c>
      <c r="B116" s="20"/>
      <c r="C116" s="28"/>
      <c r="D116" s="28"/>
      <c r="E116" s="28"/>
      <c r="F116" s="28"/>
      <c r="G116" s="28"/>
      <c r="H116" s="28"/>
      <c r="I116" s="28"/>
      <c r="J116" s="28"/>
      <c r="K116" s="29"/>
      <c r="L116" s="29"/>
      <c r="M116" s="29"/>
      <c r="N116" s="29"/>
      <c r="O116" s="29"/>
      <c r="P116" s="29"/>
    </row>
    <row r="117" spans="1:16" s="16" customFormat="1" ht="19.5" thickBot="1">
      <c r="A117" s="230" t="s">
        <v>615</v>
      </c>
      <c r="B117" s="20"/>
      <c r="C117" s="28"/>
      <c r="D117" s="28"/>
      <c r="E117" s="28"/>
      <c r="F117" s="28"/>
      <c r="G117" s="28"/>
      <c r="H117" s="28"/>
      <c r="I117" s="28"/>
      <c r="J117" s="28"/>
      <c r="K117" s="29"/>
      <c r="L117" s="29"/>
      <c r="M117" s="29"/>
      <c r="N117" s="29"/>
      <c r="O117" s="29"/>
      <c r="P117" s="29"/>
    </row>
    <row r="118" spans="1:16" s="16" customFormat="1" ht="19.5" thickBot="1">
      <c r="A118" s="230" t="s">
        <v>616</v>
      </c>
      <c r="B118" s="20"/>
      <c r="C118" s="28"/>
      <c r="D118" s="28"/>
      <c r="E118" s="28"/>
      <c r="F118" s="28"/>
      <c r="G118" s="28"/>
      <c r="H118" s="28"/>
      <c r="I118" s="28"/>
      <c r="J118" s="28"/>
      <c r="K118" s="29"/>
      <c r="L118" s="29"/>
      <c r="M118" s="29"/>
      <c r="N118" s="29"/>
      <c r="O118" s="29"/>
      <c r="P118" s="29"/>
    </row>
    <row r="119" spans="1:16" s="16" customFormat="1" ht="19.5" thickBot="1">
      <c r="A119" s="230" t="s">
        <v>617</v>
      </c>
      <c r="B119" s="20"/>
      <c r="C119" s="28"/>
      <c r="D119" s="28"/>
      <c r="E119" s="28"/>
      <c r="F119" s="28"/>
      <c r="G119" s="28"/>
      <c r="H119" s="28"/>
      <c r="I119" s="28"/>
      <c r="J119" s="28"/>
      <c r="K119" s="29"/>
      <c r="L119" s="29"/>
      <c r="M119" s="29"/>
      <c r="N119" s="29"/>
      <c r="O119" s="29"/>
      <c r="P119" s="29"/>
    </row>
    <row r="120" spans="1:16" s="16" customFormat="1" ht="19.5" thickBot="1">
      <c r="A120" s="230" t="s">
        <v>618</v>
      </c>
      <c r="B120" s="20"/>
      <c r="C120" s="28"/>
      <c r="D120" s="28"/>
      <c r="E120" s="28"/>
      <c r="F120" s="28"/>
      <c r="G120" s="28"/>
      <c r="H120" s="28"/>
      <c r="I120" s="28"/>
      <c r="J120" s="28"/>
      <c r="K120" s="29"/>
      <c r="L120" s="29"/>
      <c r="M120" s="29"/>
      <c r="N120" s="29"/>
      <c r="O120" s="29"/>
      <c r="P120" s="29"/>
    </row>
    <row r="121" spans="1:16" s="16" customFormat="1" ht="19.5" thickBot="1">
      <c r="A121" s="230" t="s">
        <v>619</v>
      </c>
      <c r="B121" s="20"/>
      <c r="C121" s="28"/>
      <c r="D121" s="28"/>
      <c r="E121" s="28"/>
      <c r="F121" s="28"/>
      <c r="G121" s="28"/>
      <c r="H121" s="28"/>
      <c r="I121" s="28"/>
      <c r="J121" s="28"/>
      <c r="K121" s="29"/>
      <c r="L121" s="29"/>
      <c r="M121" s="29"/>
      <c r="N121" s="29"/>
      <c r="O121" s="29"/>
      <c r="P121" s="29"/>
    </row>
    <row r="122" spans="1:16" s="16" customFormat="1" ht="19.5" thickBot="1">
      <c r="A122" s="230" t="s">
        <v>620</v>
      </c>
      <c r="B122" s="20"/>
      <c r="C122" s="28"/>
      <c r="D122" s="28"/>
      <c r="E122" s="28"/>
      <c r="F122" s="28"/>
      <c r="G122" s="28"/>
      <c r="H122" s="28"/>
      <c r="I122" s="28"/>
      <c r="J122" s="28"/>
      <c r="K122" s="29"/>
      <c r="L122" s="29"/>
      <c r="M122" s="29"/>
      <c r="N122" s="29"/>
      <c r="O122" s="29"/>
      <c r="P122" s="29"/>
    </row>
    <row r="123" spans="1:16" s="16" customFormat="1" ht="19.5" thickBot="1">
      <c r="A123" s="230"/>
      <c r="B123" s="20"/>
      <c r="C123" s="28"/>
      <c r="D123" s="28"/>
      <c r="E123" s="28"/>
      <c r="F123" s="28"/>
      <c r="G123" s="28"/>
      <c r="H123" s="28"/>
      <c r="I123" s="28"/>
      <c r="J123" s="28"/>
      <c r="K123" s="29"/>
      <c r="L123" s="29"/>
      <c r="M123" s="29"/>
      <c r="N123" s="29"/>
      <c r="O123" s="29"/>
      <c r="P123" s="29"/>
    </row>
    <row r="124" spans="1:16" s="16" customFormat="1" ht="46.5" thickBot="1">
      <c r="A124" s="236" t="s">
        <v>621</v>
      </c>
      <c r="B124" s="23" t="s">
        <v>699</v>
      </c>
      <c r="C124" s="26" t="s">
        <v>720</v>
      </c>
      <c r="D124" s="26" t="s">
        <v>721</v>
      </c>
      <c r="E124" s="26" t="s">
        <v>54</v>
      </c>
      <c r="F124" s="26" t="s">
        <v>52</v>
      </c>
      <c r="G124" s="26" t="s">
        <v>727</v>
      </c>
      <c r="H124" s="26" t="s">
        <v>53</v>
      </c>
      <c r="I124" s="26" t="s">
        <v>715</v>
      </c>
      <c r="J124" s="26" t="s">
        <v>714</v>
      </c>
      <c r="K124" s="26" t="s">
        <v>719</v>
      </c>
      <c r="L124" s="26" t="s">
        <v>716</v>
      </c>
      <c r="M124" s="26" t="s">
        <v>94</v>
      </c>
      <c r="N124" s="26" t="s">
        <v>717</v>
      </c>
      <c r="O124" s="26" t="s">
        <v>722</v>
      </c>
      <c r="P124" s="26" t="s">
        <v>718</v>
      </c>
    </row>
    <row r="125" spans="1:16" s="16" customFormat="1" ht="26.25" customHeight="1" thickBot="1" thickTop="1">
      <c r="A125" s="230" t="s">
        <v>622</v>
      </c>
      <c r="B125" s="19"/>
      <c r="C125" s="30"/>
      <c r="D125" s="30"/>
      <c r="E125" s="30"/>
      <c r="F125" s="30"/>
      <c r="G125" s="30"/>
      <c r="H125" s="30"/>
      <c r="I125" s="30"/>
      <c r="J125" s="30"/>
      <c r="K125" s="29"/>
      <c r="L125" s="29"/>
      <c r="M125" s="29"/>
      <c r="N125" s="29"/>
      <c r="O125" s="29"/>
      <c r="P125" s="29"/>
    </row>
    <row r="126" spans="1:16" s="16" customFormat="1" ht="19.5" thickBot="1">
      <c r="A126" s="230" t="s">
        <v>623</v>
      </c>
      <c r="B126" s="20"/>
      <c r="C126" s="28"/>
      <c r="D126" s="28"/>
      <c r="E126" s="28"/>
      <c r="F126" s="28"/>
      <c r="G126" s="28"/>
      <c r="H126" s="28"/>
      <c r="I126" s="28"/>
      <c r="J126" s="28"/>
      <c r="K126" s="29"/>
      <c r="L126" s="29"/>
      <c r="M126" s="29"/>
      <c r="N126" s="29"/>
      <c r="O126" s="29"/>
      <c r="P126" s="29"/>
    </row>
    <row r="127" spans="1:16" s="16" customFormat="1" ht="19.5" thickBot="1">
      <c r="A127" s="230" t="s">
        <v>624</v>
      </c>
      <c r="B127" s="20"/>
      <c r="C127" s="28"/>
      <c r="D127" s="28"/>
      <c r="E127" s="28"/>
      <c r="F127" s="28"/>
      <c r="G127" s="28"/>
      <c r="H127" s="28"/>
      <c r="I127" s="28"/>
      <c r="J127" s="28"/>
      <c r="K127" s="29"/>
      <c r="L127" s="29"/>
      <c r="M127" s="29"/>
      <c r="N127" s="29"/>
      <c r="O127" s="29"/>
      <c r="P127" s="29"/>
    </row>
    <row r="128" spans="1:16" s="16" customFormat="1" ht="19.5" thickBot="1">
      <c r="A128" s="230" t="s">
        <v>625</v>
      </c>
      <c r="B128" s="20"/>
      <c r="C128" s="28"/>
      <c r="D128" s="28"/>
      <c r="E128" s="28"/>
      <c r="F128" s="28"/>
      <c r="G128" s="28"/>
      <c r="H128" s="28"/>
      <c r="I128" s="28"/>
      <c r="J128" s="28"/>
      <c r="K128" s="29"/>
      <c r="L128" s="29"/>
      <c r="M128" s="29"/>
      <c r="N128" s="29"/>
      <c r="O128" s="29"/>
      <c r="P128" s="29"/>
    </row>
    <row r="129" spans="1:16" s="16" customFormat="1" ht="19.5" thickBot="1">
      <c r="A129" s="230" t="s">
        <v>626</v>
      </c>
      <c r="B129" s="20"/>
      <c r="C129" s="28"/>
      <c r="D129" s="28"/>
      <c r="E129" s="28"/>
      <c r="F129" s="28"/>
      <c r="G129" s="28"/>
      <c r="H129" s="28"/>
      <c r="I129" s="28"/>
      <c r="J129" s="28"/>
      <c r="K129" s="29"/>
      <c r="L129" s="29"/>
      <c r="M129" s="29"/>
      <c r="N129" s="29"/>
      <c r="O129" s="29"/>
      <c r="P129" s="29"/>
    </row>
    <row r="130" spans="1:16" s="16" customFormat="1" ht="19.5" thickBot="1">
      <c r="A130" s="230" t="s">
        <v>627</v>
      </c>
      <c r="B130" s="20"/>
      <c r="C130" s="28"/>
      <c r="D130" s="28"/>
      <c r="E130" s="28"/>
      <c r="F130" s="28"/>
      <c r="G130" s="28"/>
      <c r="H130" s="28"/>
      <c r="I130" s="28"/>
      <c r="J130" s="28"/>
      <c r="K130" s="29"/>
      <c r="L130" s="29"/>
      <c r="M130" s="29"/>
      <c r="N130" s="29"/>
      <c r="O130" s="29"/>
      <c r="P130" s="29"/>
    </row>
    <row r="131" spans="1:16" s="16" customFormat="1" ht="24" customHeight="1" thickBot="1">
      <c r="A131" s="230" t="s">
        <v>613</v>
      </c>
      <c r="B131" s="20"/>
      <c r="C131" s="28"/>
      <c r="D131" s="28"/>
      <c r="E131" s="28"/>
      <c r="F131" s="28"/>
      <c r="G131" s="28"/>
      <c r="H131" s="28"/>
      <c r="I131" s="28"/>
      <c r="J131" s="28"/>
      <c r="K131" s="29"/>
      <c r="L131" s="29"/>
      <c r="M131" s="29"/>
      <c r="N131" s="29"/>
      <c r="O131" s="29"/>
      <c r="P131" s="29"/>
    </row>
    <row r="132" spans="1:16" s="16" customFormat="1" ht="19.5" thickBot="1">
      <c r="A132" s="230" t="s">
        <v>539</v>
      </c>
      <c r="B132" s="20"/>
      <c r="C132" s="28"/>
      <c r="D132" s="28"/>
      <c r="E132" s="28"/>
      <c r="F132" s="28"/>
      <c r="G132" s="28"/>
      <c r="H132" s="28"/>
      <c r="I132" s="28"/>
      <c r="J132" s="28"/>
      <c r="K132" s="29"/>
      <c r="L132" s="29"/>
      <c r="M132" s="29"/>
      <c r="N132" s="29"/>
      <c r="O132" s="29"/>
      <c r="P132" s="29"/>
    </row>
    <row r="133" spans="1:16" s="16" customFormat="1" ht="19.5" thickBot="1">
      <c r="A133" s="230" t="s">
        <v>628</v>
      </c>
      <c r="B133" s="20"/>
      <c r="C133" s="28"/>
      <c r="D133" s="28"/>
      <c r="E133" s="28"/>
      <c r="F133" s="28"/>
      <c r="G133" s="28"/>
      <c r="H133" s="28"/>
      <c r="I133" s="28"/>
      <c r="J133" s="28"/>
      <c r="K133" s="29"/>
      <c r="L133" s="29"/>
      <c r="M133" s="29"/>
      <c r="N133" s="29"/>
      <c r="O133" s="29"/>
      <c r="P133" s="29"/>
    </row>
    <row r="134" spans="1:16" s="16" customFormat="1" ht="19.5" thickBot="1">
      <c r="A134" s="230" t="s">
        <v>629</v>
      </c>
      <c r="B134" s="20"/>
      <c r="C134" s="28"/>
      <c r="D134" s="28"/>
      <c r="E134" s="28"/>
      <c r="F134" s="28"/>
      <c r="G134" s="28"/>
      <c r="H134" s="28"/>
      <c r="I134" s="28"/>
      <c r="J134" s="28"/>
      <c r="K134" s="29"/>
      <c r="L134" s="29"/>
      <c r="M134" s="29"/>
      <c r="N134" s="29"/>
      <c r="O134" s="29"/>
      <c r="P134" s="29"/>
    </row>
    <row r="135" spans="1:16" s="16" customFormat="1" ht="19.5" thickBot="1">
      <c r="A135" s="232"/>
      <c r="B135" s="20"/>
      <c r="C135" s="28"/>
      <c r="D135" s="28"/>
      <c r="E135" s="28"/>
      <c r="F135" s="28"/>
      <c r="G135" s="28"/>
      <c r="H135" s="28"/>
      <c r="I135" s="28"/>
      <c r="J135" s="28"/>
      <c r="K135" s="29"/>
      <c r="L135" s="29"/>
      <c r="M135" s="29"/>
      <c r="N135" s="29"/>
      <c r="O135" s="29"/>
      <c r="P135" s="29"/>
    </row>
    <row r="136" spans="1:16" s="16" customFormat="1" ht="46.5" thickBot="1">
      <c r="A136" s="236" t="s">
        <v>630</v>
      </c>
      <c r="B136" s="23" t="s">
        <v>699</v>
      </c>
      <c r="C136" s="26" t="s">
        <v>720</v>
      </c>
      <c r="D136" s="26" t="s">
        <v>721</v>
      </c>
      <c r="E136" s="26" t="s">
        <v>54</v>
      </c>
      <c r="F136" s="26" t="s">
        <v>52</v>
      </c>
      <c r="G136" s="26" t="s">
        <v>727</v>
      </c>
      <c r="H136" s="26" t="s">
        <v>53</v>
      </c>
      <c r="I136" s="26" t="s">
        <v>715</v>
      </c>
      <c r="J136" s="26" t="s">
        <v>714</v>
      </c>
      <c r="K136" s="26" t="s">
        <v>719</v>
      </c>
      <c r="L136" s="26" t="s">
        <v>716</v>
      </c>
      <c r="M136" s="26" t="s">
        <v>94</v>
      </c>
      <c r="N136" s="26" t="s">
        <v>717</v>
      </c>
      <c r="O136" s="26" t="s">
        <v>722</v>
      </c>
      <c r="P136" s="26" t="s">
        <v>718</v>
      </c>
    </row>
    <row r="137" spans="1:16" s="16" customFormat="1" ht="23.25" customHeight="1" thickBot="1" thickTop="1">
      <c r="A137" s="230" t="s">
        <v>631</v>
      </c>
      <c r="B137" s="19"/>
      <c r="C137" s="30"/>
      <c r="D137" s="30"/>
      <c r="E137" s="30"/>
      <c r="F137" s="30"/>
      <c r="G137" s="30"/>
      <c r="H137" s="30"/>
      <c r="I137" s="30"/>
      <c r="J137" s="30"/>
      <c r="K137" s="29"/>
      <c r="L137" s="29"/>
      <c r="M137" s="29"/>
      <c r="N137" s="29"/>
      <c r="O137" s="29"/>
      <c r="P137" s="29"/>
    </row>
    <row r="138" spans="1:16" s="16" customFormat="1" ht="22.5" customHeight="1" thickBot="1">
      <c r="A138" s="230" t="s">
        <v>632</v>
      </c>
      <c r="B138" s="20"/>
      <c r="C138" s="28"/>
      <c r="D138" s="28"/>
      <c r="E138" s="28"/>
      <c r="F138" s="28"/>
      <c r="G138" s="28"/>
      <c r="H138" s="28"/>
      <c r="I138" s="28"/>
      <c r="J138" s="28"/>
      <c r="K138" s="29"/>
      <c r="L138" s="29"/>
      <c r="M138" s="29"/>
      <c r="N138" s="29"/>
      <c r="O138" s="29"/>
      <c r="P138" s="29"/>
    </row>
    <row r="139" spans="1:16" s="16" customFormat="1" ht="19.5" thickBot="1">
      <c r="A139" s="230" t="s">
        <v>633</v>
      </c>
      <c r="B139" s="20"/>
      <c r="C139" s="28"/>
      <c r="D139" s="28"/>
      <c r="E139" s="28"/>
      <c r="F139" s="28"/>
      <c r="G139" s="28"/>
      <c r="H139" s="28"/>
      <c r="I139" s="28"/>
      <c r="J139" s="28"/>
      <c r="K139" s="29"/>
      <c r="L139" s="29"/>
      <c r="M139" s="29"/>
      <c r="N139" s="29"/>
      <c r="O139" s="29"/>
      <c r="P139" s="29"/>
    </row>
    <row r="140" spans="1:16" s="16" customFormat="1" ht="19.5" thickBot="1">
      <c r="A140" s="230" t="s">
        <v>624</v>
      </c>
      <c r="B140" s="20"/>
      <c r="C140" s="28"/>
      <c r="D140" s="28"/>
      <c r="E140" s="28"/>
      <c r="F140" s="28"/>
      <c r="G140" s="28"/>
      <c r="H140" s="28"/>
      <c r="I140" s="28"/>
      <c r="J140" s="28"/>
      <c r="K140" s="29"/>
      <c r="L140" s="29"/>
      <c r="M140" s="29"/>
      <c r="N140" s="29"/>
      <c r="O140" s="29"/>
      <c r="P140" s="29"/>
    </row>
    <row r="141" spans="1:16" s="16" customFormat="1" ht="19.5" thickBot="1">
      <c r="A141" s="230" t="s">
        <v>634</v>
      </c>
      <c r="B141" s="20"/>
      <c r="C141" s="28"/>
      <c r="D141" s="28"/>
      <c r="E141" s="28"/>
      <c r="F141" s="28"/>
      <c r="G141" s="28"/>
      <c r="H141" s="28"/>
      <c r="I141" s="28"/>
      <c r="J141" s="28"/>
      <c r="K141" s="29"/>
      <c r="L141" s="29"/>
      <c r="M141" s="29"/>
      <c r="N141" s="29"/>
      <c r="O141" s="29"/>
      <c r="P141" s="29"/>
    </row>
    <row r="142" spans="1:16" s="16" customFormat="1" ht="19.5" thickBot="1">
      <c r="A142" s="230" t="s">
        <v>635</v>
      </c>
      <c r="B142" s="20"/>
      <c r="C142" s="28"/>
      <c r="D142" s="28"/>
      <c r="E142" s="28"/>
      <c r="F142" s="28"/>
      <c r="G142" s="28"/>
      <c r="H142" s="28"/>
      <c r="I142" s="28"/>
      <c r="J142" s="28"/>
      <c r="K142" s="29"/>
      <c r="L142" s="29"/>
      <c r="M142" s="29"/>
      <c r="N142" s="29"/>
      <c r="O142" s="29"/>
      <c r="P142" s="29"/>
    </row>
    <row r="143" spans="1:16" s="16" customFormat="1" ht="19.5" thickBot="1">
      <c r="A143" s="230" t="s">
        <v>636</v>
      </c>
      <c r="B143" s="20"/>
      <c r="C143" s="28"/>
      <c r="D143" s="28"/>
      <c r="E143" s="28"/>
      <c r="F143" s="28"/>
      <c r="G143" s="28"/>
      <c r="H143" s="28"/>
      <c r="I143" s="28"/>
      <c r="J143" s="28"/>
      <c r="K143" s="29"/>
      <c r="L143" s="29"/>
      <c r="M143" s="29"/>
      <c r="N143" s="29"/>
      <c r="O143" s="29"/>
      <c r="P143" s="29"/>
    </row>
    <row r="144" spans="1:16" s="16" customFormat="1" ht="19.5" thickBot="1">
      <c r="A144" s="230" t="s">
        <v>637</v>
      </c>
      <c r="B144" s="20"/>
      <c r="C144" s="28"/>
      <c r="D144" s="28"/>
      <c r="E144" s="28"/>
      <c r="F144" s="28"/>
      <c r="G144" s="28"/>
      <c r="H144" s="28"/>
      <c r="I144" s="28"/>
      <c r="J144" s="28"/>
      <c r="K144" s="29"/>
      <c r="L144" s="29"/>
      <c r="M144" s="29"/>
      <c r="N144" s="29"/>
      <c r="O144" s="29"/>
      <c r="P144" s="29"/>
    </row>
    <row r="145" spans="1:16" s="16" customFormat="1" ht="19.5" thickBot="1">
      <c r="A145" s="230" t="s">
        <v>638</v>
      </c>
      <c r="B145" s="20"/>
      <c r="C145" s="28"/>
      <c r="D145" s="28"/>
      <c r="E145" s="28"/>
      <c r="F145" s="28"/>
      <c r="G145" s="28"/>
      <c r="H145" s="28"/>
      <c r="I145" s="28"/>
      <c r="J145" s="28"/>
      <c r="K145" s="29"/>
      <c r="L145" s="29"/>
      <c r="M145" s="29"/>
      <c r="N145" s="29"/>
      <c r="O145" s="29"/>
      <c r="P145" s="29"/>
    </row>
    <row r="146" spans="1:16" s="16" customFormat="1" ht="18" customHeight="1" thickBot="1">
      <c r="A146" s="230" t="s">
        <v>639</v>
      </c>
      <c r="B146" s="20"/>
      <c r="C146" s="28"/>
      <c r="D146" s="28"/>
      <c r="E146" s="28"/>
      <c r="F146" s="28"/>
      <c r="G146" s="28"/>
      <c r="H146" s="28"/>
      <c r="I146" s="28"/>
      <c r="J146" s="28"/>
      <c r="K146" s="29"/>
      <c r="L146" s="29"/>
      <c r="M146" s="29"/>
      <c r="N146" s="29"/>
      <c r="O146" s="29"/>
      <c r="P146" s="29"/>
    </row>
    <row r="147" spans="1:16" s="16" customFormat="1" ht="19.5" thickBot="1">
      <c r="A147" s="230" t="s">
        <v>640</v>
      </c>
      <c r="B147" s="20"/>
      <c r="C147" s="28"/>
      <c r="D147" s="28"/>
      <c r="E147" s="28"/>
      <c r="F147" s="28"/>
      <c r="G147" s="28"/>
      <c r="H147" s="28"/>
      <c r="I147" s="28"/>
      <c r="J147" s="28"/>
      <c r="K147" s="29"/>
      <c r="L147" s="29"/>
      <c r="M147" s="29"/>
      <c r="N147" s="29"/>
      <c r="O147" s="29"/>
      <c r="P147" s="29"/>
    </row>
    <row r="148" spans="1:16" s="16" customFormat="1" ht="19.5" thickBot="1">
      <c r="A148" s="230"/>
      <c r="B148" s="20"/>
      <c r="C148" s="28"/>
      <c r="D148" s="28"/>
      <c r="E148" s="28"/>
      <c r="F148" s="28"/>
      <c r="G148" s="28"/>
      <c r="H148" s="28"/>
      <c r="I148" s="28"/>
      <c r="J148" s="28"/>
      <c r="K148" s="29"/>
      <c r="L148" s="29"/>
      <c r="M148" s="29"/>
      <c r="N148" s="29"/>
      <c r="O148" s="29"/>
      <c r="P148" s="29"/>
    </row>
    <row r="149" spans="1:16" s="16" customFormat="1" ht="46.5" thickBot="1">
      <c r="A149" s="236" t="s">
        <v>641</v>
      </c>
      <c r="B149" s="23" t="s">
        <v>699</v>
      </c>
      <c r="C149" s="26" t="s">
        <v>720</v>
      </c>
      <c r="D149" s="26" t="s">
        <v>721</v>
      </c>
      <c r="E149" s="26" t="s">
        <v>54</v>
      </c>
      <c r="F149" s="26" t="s">
        <v>52</v>
      </c>
      <c r="G149" s="26" t="s">
        <v>727</v>
      </c>
      <c r="H149" s="26" t="s">
        <v>53</v>
      </c>
      <c r="I149" s="26" t="s">
        <v>715</v>
      </c>
      <c r="J149" s="26" t="s">
        <v>714</v>
      </c>
      <c r="K149" s="26" t="s">
        <v>719</v>
      </c>
      <c r="L149" s="26" t="s">
        <v>716</v>
      </c>
      <c r="M149" s="26" t="s">
        <v>94</v>
      </c>
      <c r="N149" s="26" t="s">
        <v>717</v>
      </c>
      <c r="O149" s="26" t="s">
        <v>722</v>
      </c>
      <c r="P149" s="26" t="s">
        <v>718</v>
      </c>
    </row>
    <row r="150" spans="1:16" s="16" customFormat="1" ht="24" customHeight="1" thickBot="1" thickTop="1">
      <c r="A150" s="230" t="s">
        <v>642</v>
      </c>
      <c r="B150" s="19"/>
      <c r="C150" s="30"/>
      <c r="D150" s="30"/>
      <c r="E150" s="30"/>
      <c r="F150" s="30"/>
      <c r="G150" s="30"/>
      <c r="H150" s="30"/>
      <c r="I150" s="30"/>
      <c r="J150" s="30"/>
      <c r="K150" s="29"/>
      <c r="L150" s="29"/>
      <c r="M150" s="29"/>
      <c r="N150" s="29"/>
      <c r="O150" s="29"/>
      <c r="P150" s="29"/>
    </row>
    <row r="151" spans="1:16" s="16" customFormat="1" ht="19.5" thickBot="1">
      <c r="A151" s="230" t="s">
        <v>643</v>
      </c>
      <c r="B151" s="20"/>
      <c r="C151" s="28"/>
      <c r="D151" s="28"/>
      <c r="E151" s="28"/>
      <c r="F151" s="28"/>
      <c r="G151" s="28"/>
      <c r="H151" s="28"/>
      <c r="I151" s="28"/>
      <c r="J151" s="28"/>
      <c r="K151" s="29"/>
      <c r="L151" s="29"/>
      <c r="M151" s="29"/>
      <c r="N151" s="29"/>
      <c r="O151" s="29"/>
      <c r="P151" s="29"/>
    </row>
    <row r="152" spans="1:16" s="16" customFormat="1" ht="19.5" thickBot="1">
      <c r="A152" s="230" t="s">
        <v>644</v>
      </c>
      <c r="B152" s="20"/>
      <c r="C152" s="28"/>
      <c r="D152" s="28"/>
      <c r="E152" s="28"/>
      <c r="F152" s="28"/>
      <c r="G152" s="28"/>
      <c r="H152" s="28"/>
      <c r="I152" s="28"/>
      <c r="J152" s="28"/>
      <c r="K152" s="29"/>
      <c r="L152" s="29"/>
      <c r="M152" s="29"/>
      <c r="N152" s="29"/>
      <c r="O152" s="29"/>
      <c r="P152" s="29"/>
    </row>
    <row r="153" spans="1:16" s="16" customFormat="1" ht="19.5" thickBot="1">
      <c r="A153" s="230" t="s">
        <v>645</v>
      </c>
      <c r="B153" s="20"/>
      <c r="C153" s="28"/>
      <c r="D153" s="28"/>
      <c r="E153" s="28"/>
      <c r="F153" s="28"/>
      <c r="G153" s="28"/>
      <c r="H153" s="28"/>
      <c r="I153" s="28"/>
      <c r="J153" s="28"/>
      <c r="K153" s="29"/>
      <c r="L153" s="29"/>
      <c r="M153" s="29"/>
      <c r="N153" s="29"/>
      <c r="O153" s="29"/>
      <c r="P153" s="29"/>
    </row>
    <row r="154" spans="1:16" s="16" customFormat="1" ht="19.5" thickBot="1">
      <c r="A154" s="230" t="s">
        <v>646</v>
      </c>
      <c r="B154" s="20"/>
      <c r="C154" s="28"/>
      <c r="D154" s="28"/>
      <c r="E154" s="28"/>
      <c r="F154" s="28"/>
      <c r="G154" s="28"/>
      <c r="H154" s="28"/>
      <c r="I154" s="28"/>
      <c r="J154" s="28"/>
      <c r="K154" s="29"/>
      <c r="L154" s="29"/>
      <c r="M154" s="29"/>
      <c r="N154" s="29"/>
      <c r="O154" s="29"/>
      <c r="P154" s="29"/>
    </row>
    <row r="155" spans="1:16" s="16" customFormat="1" ht="19.5" thickBot="1">
      <c r="A155" s="230" t="s">
        <v>647</v>
      </c>
      <c r="B155" s="20"/>
      <c r="C155" s="28"/>
      <c r="D155" s="28"/>
      <c r="E155" s="28"/>
      <c r="F155" s="28"/>
      <c r="G155" s="28"/>
      <c r="H155" s="28"/>
      <c r="I155" s="28"/>
      <c r="J155" s="28"/>
      <c r="K155" s="29"/>
      <c r="L155" s="29"/>
      <c r="M155" s="29"/>
      <c r="N155" s="29"/>
      <c r="O155" s="29"/>
      <c r="P155" s="29"/>
    </row>
    <row r="156" spans="1:16" s="16" customFormat="1" ht="19.5" thickBot="1">
      <c r="A156" s="230" t="s">
        <v>648</v>
      </c>
      <c r="B156" s="20"/>
      <c r="C156" s="28"/>
      <c r="D156" s="28"/>
      <c r="E156" s="28"/>
      <c r="F156" s="28"/>
      <c r="G156" s="28"/>
      <c r="H156" s="28"/>
      <c r="I156" s="28"/>
      <c r="J156" s="28"/>
      <c r="K156" s="29"/>
      <c r="L156" s="29"/>
      <c r="M156" s="29"/>
      <c r="N156" s="29"/>
      <c r="O156" s="29"/>
      <c r="P156" s="29"/>
    </row>
    <row r="157" spans="1:16" s="16" customFormat="1" ht="19.5" thickBot="1">
      <c r="A157" s="232"/>
      <c r="B157" s="20"/>
      <c r="C157" s="28"/>
      <c r="D157" s="28"/>
      <c r="E157" s="28"/>
      <c r="F157" s="28"/>
      <c r="G157" s="28"/>
      <c r="H157" s="28"/>
      <c r="I157" s="28"/>
      <c r="J157" s="28"/>
      <c r="K157" s="29"/>
      <c r="L157" s="29"/>
      <c r="M157" s="29"/>
      <c r="N157" s="29"/>
      <c r="O157" s="29"/>
      <c r="P157" s="29"/>
    </row>
    <row r="158" spans="1:16" s="16" customFormat="1" ht="46.5" thickBot="1">
      <c r="A158" s="236" t="s">
        <v>649</v>
      </c>
      <c r="B158" s="23" t="s">
        <v>699</v>
      </c>
      <c r="C158" s="26" t="s">
        <v>720</v>
      </c>
      <c r="D158" s="26" t="s">
        <v>721</v>
      </c>
      <c r="E158" s="26" t="s">
        <v>54</v>
      </c>
      <c r="F158" s="26" t="s">
        <v>52</v>
      </c>
      <c r="G158" s="26" t="s">
        <v>727</v>
      </c>
      <c r="H158" s="26" t="s">
        <v>53</v>
      </c>
      <c r="I158" s="26" t="s">
        <v>715</v>
      </c>
      <c r="J158" s="26" t="s">
        <v>714</v>
      </c>
      <c r="K158" s="26" t="s">
        <v>719</v>
      </c>
      <c r="L158" s="26" t="s">
        <v>716</v>
      </c>
      <c r="M158" s="26" t="s">
        <v>94</v>
      </c>
      <c r="N158" s="26" t="s">
        <v>717</v>
      </c>
      <c r="O158" s="26" t="s">
        <v>722</v>
      </c>
      <c r="P158" s="26" t="s">
        <v>718</v>
      </c>
    </row>
    <row r="159" spans="1:16" s="16" customFormat="1" ht="30.75" customHeight="1" thickBot="1" thickTop="1">
      <c r="A159" s="230" t="s">
        <v>650</v>
      </c>
      <c r="B159" s="19"/>
      <c r="C159" s="30"/>
      <c r="D159" s="30"/>
      <c r="E159" s="30"/>
      <c r="F159" s="30"/>
      <c r="G159" s="30"/>
      <c r="H159" s="30"/>
      <c r="I159" s="30"/>
      <c r="J159" s="30"/>
      <c r="K159" s="29"/>
      <c r="L159" s="29"/>
      <c r="M159" s="29"/>
      <c r="N159" s="29"/>
      <c r="O159" s="29"/>
      <c r="P159" s="29"/>
    </row>
    <row r="160" spans="1:16" s="16" customFormat="1" ht="38.25" thickBot="1">
      <c r="A160" s="230" t="s">
        <v>651</v>
      </c>
      <c r="B160" s="20"/>
      <c r="C160" s="28"/>
      <c r="D160" s="28"/>
      <c r="E160" s="28"/>
      <c r="F160" s="28"/>
      <c r="G160" s="28"/>
      <c r="H160" s="28"/>
      <c r="I160" s="28"/>
      <c r="J160" s="28"/>
      <c r="K160" s="29"/>
      <c r="L160" s="29"/>
      <c r="M160" s="29"/>
      <c r="N160" s="29"/>
      <c r="O160" s="29"/>
      <c r="P160" s="29"/>
    </row>
    <row r="161" spans="1:16" s="16" customFormat="1" ht="19.5" thickBot="1">
      <c r="A161" s="230" t="s">
        <v>652</v>
      </c>
      <c r="B161" s="20"/>
      <c r="C161" s="28"/>
      <c r="D161" s="28"/>
      <c r="E161" s="28"/>
      <c r="F161" s="28"/>
      <c r="G161" s="28"/>
      <c r="H161" s="28"/>
      <c r="I161" s="28"/>
      <c r="J161" s="28"/>
      <c r="K161" s="29"/>
      <c r="L161" s="29"/>
      <c r="M161" s="29"/>
      <c r="N161" s="29"/>
      <c r="O161" s="29"/>
      <c r="P161" s="29"/>
    </row>
    <row r="162" spans="1:16" s="16" customFormat="1" ht="19.5" thickBot="1">
      <c r="A162" s="230" t="s">
        <v>653</v>
      </c>
      <c r="B162" s="20"/>
      <c r="C162" s="28"/>
      <c r="D162" s="28"/>
      <c r="E162" s="28"/>
      <c r="F162" s="28"/>
      <c r="G162" s="28"/>
      <c r="H162" s="28"/>
      <c r="I162" s="28"/>
      <c r="J162" s="28"/>
      <c r="K162" s="29"/>
      <c r="L162" s="29"/>
      <c r="M162" s="29"/>
      <c r="N162" s="29"/>
      <c r="O162" s="29"/>
      <c r="P162" s="29"/>
    </row>
    <row r="163" spans="1:16" s="16" customFormat="1" ht="38.25" thickBot="1">
      <c r="A163" s="230" t="s">
        <v>654</v>
      </c>
      <c r="B163" s="20"/>
      <c r="C163" s="28"/>
      <c r="D163" s="28"/>
      <c r="E163" s="28"/>
      <c r="F163" s="28"/>
      <c r="G163" s="28"/>
      <c r="H163" s="28"/>
      <c r="I163" s="28"/>
      <c r="J163" s="28"/>
      <c r="K163" s="29"/>
      <c r="L163" s="29"/>
      <c r="M163" s="29"/>
      <c r="N163" s="29"/>
      <c r="O163" s="29"/>
      <c r="P163" s="29"/>
    </row>
    <row r="164" spans="1:16" s="16" customFormat="1" ht="19.5" thickBot="1">
      <c r="A164" s="230" t="s">
        <v>655</v>
      </c>
      <c r="B164" s="20"/>
      <c r="C164" s="28"/>
      <c r="D164" s="28"/>
      <c r="E164" s="28"/>
      <c r="F164" s="28"/>
      <c r="G164" s="28"/>
      <c r="H164" s="28"/>
      <c r="I164" s="28"/>
      <c r="J164" s="28"/>
      <c r="K164" s="29"/>
      <c r="L164" s="29"/>
      <c r="M164" s="29"/>
      <c r="N164" s="29"/>
      <c r="O164" s="29"/>
      <c r="P164" s="29"/>
    </row>
    <row r="165" spans="1:16" s="16" customFormat="1" ht="19.5" thickBot="1">
      <c r="A165" s="232"/>
      <c r="B165" s="20"/>
      <c r="C165" s="28"/>
      <c r="D165" s="28"/>
      <c r="E165" s="28"/>
      <c r="F165" s="28"/>
      <c r="G165" s="28"/>
      <c r="H165" s="28"/>
      <c r="I165" s="28"/>
      <c r="J165" s="28"/>
      <c r="K165" s="29"/>
      <c r="L165" s="29"/>
      <c r="M165" s="29"/>
      <c r="N165" s="29"/>
      <c r="O165" s="29"/>
      <c r="P165" s="29"/>
    </row>
    <row r="166" spans="1:16" s="16" customFormat="1" ht="46.5" thickBot="1">
      <c r="A166" s="236" t="s">
        <v>656</v>
      </c>
      <c r="B166" s="23" t="s">
        <v>699</v>
      </c>
      <c r="C166" s="26" t="s">
        <v>720</v>
      </c>
      <c r="D166" s="26" t="s">
        <v>721</v>
      </c>
      <c r="E166" s="26" t="s">
        <v>54</v>
      </c>
      <c r="F166" s="26" t="s">
        <v>52</v>
      </c>
      <c r="G166" s="26" t="s">
        <v>727</v>
      </c>
      <c r="H166" s="26" t="s">
        <v>53</v>
      </c>
      <c r="I166" s="26" t="s">
        <v>715</v>
      </c>
      <c r="J166" s="26" t="s">
        <v>714</v>
      </c>
      <c r="K166" s="26" t="s">
        <v>719</v>
      </c>
      <c r="L166" s="26" t="s">
        <v>716</v>
      </c>
      <c r="M166" s="26" t="s">
        <v>94</v>
      </c>
      <c r="N166" s="26" t="s">
        <v>717</v>
      </c>
      <c r="O166" s="26" t="s">
        <v>722</v>
      </c>
      <c r="P166" s="26" t="s">
        <v>718</v>
      </c>
    </row>
    <row r="167" spans="1:16" s="16" customFormat="1" ht="23.25" customHeight="1" thickBot="1" thickTop="1">
      <c r="A167" s="230" t="s">
        <v>657</v>
      </c>
      <c r="B167" s="19"/>
      <c r="C167" s="30"/>
      <c r="D167" s="30"/>
      <c r="E167" s="30"/>
      <c r="F167" s="30"/>
      <c r="G167" s="30"/>
      <c r="H167" s="30"/>
      <c r="I167" s="30"/>
      <c r="J167" s="30"/>
      <c r="K167" s="29"/>
      <c r="L167" s="29"/>
      <c r="M167" s="29"/>
      <c r="N167" s="29"/>
      <c r="O167" s="29"/>
      <c r="P167" s="29"/>
    </row>
    <row r="168" spans="1:16" s="16" customFormat="1" ht="38.25" thickBot="1">
      <c r="A168" s="230" t="s">
        <v>658</v>
      </c>
      <c r="B168" s="20"/>
      <c r="C168" s="28"/>
      <c r="D168" s="28"/>
      <c r="E168" s="28"/>
      <c r="F168" s="28"/>
      <c r="G168" s="28"/>
      <c r="H168" s="28"/>
      <c r="I168" s="28"/>
      <c r="J168" s="28"/>
      <c r="K168" s="29"/>
      <c r="L168" s="29"/>
      <c r="M168" s="29"/>
      <c r="N168" s="29"/>
      <c r="O168" s="29"/>
      <c r="P168" s="29"/>
    </row>
    <row r="169" spans="1:16" s="16" customFormat="1" ht="19.5" thickBot="1">
      <c r="A169" s="230" t="s">
        <v>659</v>
      </c>
      <c r="B169" s="20"/>
      <c r="C169" s="28"/>
      <c r="D169" s="28"/>
      <c r="E169" s="28"/>
      <c r="F169" s="28"/>
      <c r="G169" s="28"/>
      <c r="H169" s="28"/>
      <c r="I169" s="28"/>
      <c r="J169" s="28"/>
      <c r="K169" s="29"/>
      <c r="L169" s="29"/>
      <c r="M169" s="29"/>
      <c r="N169" s="29"/>
      <c r="O169" s="29"/>
      <c r="P169" s="29"/>
    </row>
    <row r="170" spans="1:16" s="16" customFormat="1" ht="19.5" thickBot="1">
      <c r="A170" s="230" t="s">
        <v>660</v>
      </c>
      <c r="B170" s="20"/>
      <c r="C170" s="28"/>
      <c r="D170" s="28"/>
      <c r="E170" s="28"/>
      <c r="F170" s="28"/>
      <c r="G170" s="28"/>
      <c r="H170" s="28"/>
      <c r="I170" s="28"/>
      <c r="J170" s="28"/>
      <c r="K170" s="29"/>
      <c r="L170" s="29"/>
      <c r="M170" s="29"/>
      <c r="N170" s="29"/>
      <c r="O170" s="29"/>
      <c r="P170" s="29"/>
    </row>
    <row r="171" spans="1:16" s="16" customFormat="1" ht="19.5" thickBot="1">
      <c r="A171" s="232"/>
      <c r="B171" s="20"/>
      <c r="C171" s="28"/>
      <c r="D171" s="28"/>
      <c r="E171" s="28"/>
      <c r="F171" s="28"/>
      <c r="G171" s="28"/>
      <c r="H171" s="28"/>
      <c r="I171" s="28"/>
      <c r="J171" s="28"/>
      <c r="K171" s="29"/>
      <c r="L171" s="29"/>
      <c r="M171" s="29"/>
      <c r="N171" s="29"/>
      <c r="O171" s="29"/>
      <c r="P171" s="29"/>
    </row>
    <row r="172" spans="1:16" s="16" customFormat="1" ht="46.5" thickBot="1">
      <c r="A172" s="236" t="s">
        <v>661</v>
      </c>
      <c r="B172" s="23" t="s">
        <v>699</v>
      </c>
      <c r="C172" s="26" t="s">
        <v>720</v>
      </c>
      <c r="D172" s="26" t="s">
        <v>721</v>
      </c>
      <c r="E172" s="26" t="s">
        <v>54</v>
      </c>
      <c r="F172" s="26" t="s">
        <v>52</v>
      </c>
      <c r="G172" s="26" t="s">
        <v>727</v>
      </c>
      <c r="H172" s="26" t="s">
        <v>53</v>
      </c>
      <c r="I172" s="26" t="s">
        <v>715</v>
      </c>
      <c r="J172" s="26" t="s">
        <v>714</v>
      </c>
      <c r="K172" s="26" t="s">
        <v>719</v>
      </c>
      <c r="L172" s="26" t="s">
        <v>716</v>
      </c>
      <c r="M172" s="26" t="s">
        <v>94</v>
      </c>
      <c r="N172" s="26" t="s">
        <v>717</v>
      </c>
      <c r="O172" s="26" t="s">
        <v>722</v>
      </c>
      <c r="P172" s="26" t="s">
        <v>718</v>
      </c>
    </row>
    <row r="173" spans="1:16" s="16" customFormat="1" ht="25.5" customHeight="1" thickBot="1" thickTop="1">
      <c r="A173" s="230" t="s">
        <v>662</v>
      </c>
      <c r="B173" s="19"/>
      <c r="C173" s="30"/>
      <c r="D173" s="30"/>
      <c r="E173" s="30"/>
      <c r="F173" s="30"/>
      <c r="G173" s="30"/>
      <c r="H173" s="30"/>
      <c r="I173" s="30"/>
      <c r="J173" s="30"/>
      <c r="K173" s="29"/>
      <c r="L173" s="29"/>
      <c r="M173" s="29"/>
      <c r="N173" s="29"/>
      <c r="O173" s="29"/>
      <c r="P173" s="29"/>
    </row>
    <row r="174" spans="1:16" s="16" customFormat="1" ht="19.5" thickBot="1">
      <c r="A174" s="230" t="s">
        <v>663</v>
      </c>
      <c r="B174" s="20"/>
      <c r="C174" s="28"/>
      <c r="D174" s="28"/>
      <c r="E174" s="28"/>
      <c r="F174" s="28"/>
      <c r="G174" s="28"/>
      <c r="H174" s="28"/>
      <c r="I174" s="28"/>
      <c r="J174" s="28"/>
      <c r="K174" s="29"/>
      <c r="L174" s="29"/>
      <c r="M174" s="29"/>
      <c r="N174" s="29"/>
      <c r="O174" s="29"/>
      <c r="P174" s="29"/>
    </row>
    <row r="175" spans="1:16" s="16" customFormat="1" ht="19.5" thickBot="1">
      <c r="A175" s="230" t="s">
        <v>664</v>
      </c>
      <c r="B175" s="20"/>
      <c r="C175" s="28"/>
      <c r="D175" s="28"/>
      <c r="E175" s="28"/>
      <c r="F175" s="28"/>
      <c r="G175" s="28"/>
      <c r="H175" s="28"/>
      <c r="I175" s="28"/>
      <c r="J175" s="28"/>
      <c r="K175" s="29"/>
      <c r="L175" s="29"/>
      <c r="M175" s="29"/>
      <c r="N175" s="29"/>
      <c r="O175" s="29"/>
      <c r="P175" s="29"/>
    </row>
    <row r="176" spans="1:16" s="16" customFormat="1" ht="19.5" thickBot="1">
      <c r="A176" s="230" t="s">
        <v>665</v>
      </c>
      <c r="B176" s="20"/>
      <c r="C176" s="28"/>
      <c r="D176" s="28"/>
      <c r="E176" s="28"/>
      <c r="F176" s="28"/>
      <c r="G176" s="28"/>
      <c r="H176" s="28"/>
      <c r="I176" s="28"/>
      <c r="J176" s="28"/>
      <c r="K176" s="29"/>
      <c r="L176" s="29"/>
      <c r="M176" s="29"/>
      <c r="N176" s="29"/>
      <c r="O176" s="29"/>
      <c r="P176" s="29"/>
    </row>
    <row r="177" spans="1:16" s="16" customFormat="1" ht="19.5" thickBot="1">
      <c r="A177" s="230" t="s">
        <v>666</v>
      </c>
      <c r="B177" s="20"/>
      <c r="C177" s="28"/>
      <c r="D177" s="28"/>
      <c r="E177" s="28"/>
      <c r="F177" s="28"/>
      <c r="G177" s="28"/>
      <c r="H177" s="28"/>
      <c r="I177" s="28"/>
      <c r="J177" s="28"/>
      <c r="K177" s="29"/>
      <c r="L177" s="29"/>
      <c r="M177" s="29"/>
      <c r="N177" s="29"/>
      <c r="O177" s="29"/>
      <c r="P177" s="29"/>
    </row>
    <row r="178" spans="1:16" s="16" customFormat="1" ht="19.5" thickBot="1">
      <c r="A178" s="230" t="s">
        <v>667</v>
      </c>
      <c r="B178" s="20"/>
      <c r="C178" s="28"/>
      <c r="D178" s="28"/>
      <c r="E178" s="28"/>
      <c r="F178" s="28"/>
      <c r="G178" s="28"/>
      <c r="H178" s="28"/>
      <c r="I178" s="28"/>
      <c r="J178" s="28"/>
      <c r="K178" s="29"/>
      <c r="L178" s="29"/>
      <c r="M178" s="29"/>
      <c r="N178" s="29"/>
      <c r="O178" s="29"/>
      <c r="P178" s="29"/>
    </row>
    <row r="179" spans="1:16" s="16" customFormat="1" ht="19.5" thickBot="1">
      <c r="A179" s="232"/>
      <c r="B179" s="20"/>
      <c r="C179" s="28"/>
      <c r="D179" s="28"/>
      <c r="E179" s="28"/>
      <c r="F179" s="28"/>
      <c r="G179" s="28"/>
      <c r="H179" s="28"/>
      <c r="I179" s="28"/>
      <c r="J179" s="28"/>
      <c r="K179" s="29"/>
      <c r="L179" s="29"/>
      <c r="M179" s="29"/>
      <c r="N179" s="29"/>
      <c r="O179" s="29"/>
      <c r="P179" s="29"/>
    </row>
    <row r="180" spans="1:16" s="16" customFormat="1" ht="46.5" thickBot="1">
      <c r="A180" s="236" t="s">
        <v>668</v>
      </c>
      <c r="B180" s="23" t="s">
        <v>699</v>
      </c>
      <c r="C180" s="26" t="s">
        <v>720</v>
      </c>
      <c r="D180" s="26" t="s">
        <v>721</v>
      </c>
      <c r="E180" s="26" t="s">
        <v>54</v>
      </c>
      <c r="F180" s="26" t="s">
        <v>52</v>
      </c>
      <c r="G180" s="26" t="s">
        <v>727</v>
      </c>
      <c r="H180" s="26" t="s">
        <v>53</v>
      </c>
      <c r="I180" s="26" t="s">
        <v>715</v>
      </c>
      <c r="J180" s="26" t="s">
        <v>714</v>
      </c>
      <c r="K180" s="26" t="s">
        <v>719</v>
      </c>
      <c r="L180" s="26" t="s">
        <v>716</v>
      </c>
      <c r="M180" s="26" t="s">
        <v>94</v>
      </c>
      <c r="N180" s="26" t="s">
        <v>717</v>
      </c>
      <c r="O180" s="26" t="s">
        <v>722</v>
      </c>
      <c r="P180" s="26" t="s">
        <v>718</v>
      </c>
    </row>
    <row r="181" spans="1:16" s="16" customFormat="1" ht="26.25" customHeight="1" thickBot="1" thickTop="1">
      <c r="A181" s="230" t="s">
        <v>669</v>
      </c>
      <c r="B181" s="19"/>
      <c r="C181" s="30"/>
      <c r="D181" s="30"/>
      <c r="E181" s="30"/>
      <c r="F181" s="30"/>
      <c r="G181" s="30"/>
      <c r="H181" s="30"/>
      <c r="I181" s="30"/>
      <c r="J181" s="30"/>
      <c r="K181" s="29"/>
      <c r="L181" s="29"/>
      <c r="M181" s="29"/>
      <c r="N181" s="29"/>
      <c r="O181" s="29"/>
      <c r="P181" s="29"/>
    </row>
    <row r="182" spans="1:16" s="16" customFormat="1" ht="19.5" thickBot="1">
      <c r="A182" s="230" t="s">
        <v>670</v>
      </c>
      <c r="B182" s="20"/>
      <c r="C182" s="28"/>
      <c r="D182" s="28"/>
      <c r="E182" s="28"/>
      <c r="F182" s="28"/>
      <c r="G182" s="28"/>
      <c r="H182" s="28"/>
      <c r="I182" s="28"/>
      <c r="J182" s="28"/>
      <c r="K182" s="29"/>
      <c r="L182" s="29"/>
      <c r="M182" s="29"/>
      <c r="N182" s="29"/>
      <c r="O182" s="29"/>
      <c r="P182" s="29"/>
    </row>
    <row r="183" spans="1:16" s="16" customFormat="1" ht="19.5" thickBot="1">
      <c r="A183" s="230" t="s">
        <v>671</v>
      </c>
      <c r="B183" s="20"/>
      <c r="C183" s="28"/>
      <c r="D183" s="28"/>
      <c r="E183" s="28"/>
      <c r="F183" s="28"/>
      <c r="G183" s="28"/>
      <c r="H183" s="28"/>
      <c r="I183" s="28"/>
      <c r="J183" s="28"/>
      <c r="K183" s="29"/>
      <c r="L183" s="29"/>
      <c r="M183" s="29"/>
      <c r="N183" s="29"/>
      <c r="O183" s="29"/>
      <c r="P183" s="29"/>
    </row>
    <row r="184" spans="1:16" s="16" customFormat="1" ht="19.5" thickBot="1">
      <c r="A184" s="230" t="s">
        <v>672</v>
      </c>
      <c r="B184" s="20"/>
      <c r="C184" s="28"/>
      <c r="D184" s="28"/>
      <c r="E184" s="28"/>
      <c r="F184" s="28"/>
      <c r="G184" s="28"/>
      <c r="H184" s="28"/>
      <c r="I184" s="28"/>
      <c r="J184" s="28"/>
      <c r="K184" s="29"/>
      <c r="L184" s="29"/>
      <c r="M184" s="29"/>
      <c r="N184" s="29"/>
      <c r="O184" s="29"/>
      <c r="P184" s="29"/>
    </row>
    <row r="185" spans="1:16" s="16" customFormat="1" ht="19.5" thickBot="1">
      <c r="A185" s="232"/>
      <c r="B185" s="20"/>
      <c r="C185" s="28"/>
      <c r="D185" s="28"/>
      <c r="E185" s="28"/>
      <c r="F185" s="28"/>
      <c r="G185" s="28"/>
      <c r="H185" s="28"/>
      <c r="I185" s="28"/>
      <c r="J185" s="28"/>
      <c r="K185" s="29"/>
      <c r="L185" s="29"/>
      <c r="M185" s="29"/>
      <c r="N185" s="29"/>
      <c r="O185" s="29"/>
      <c r="P185" s="29"/>
    </row>
    <row r="186" spans="1:16" s="16" customFormat="1" ht="46.5" thickBot="1">
      <c r="A186" s="236" t="s">
        <v>673</v>
      </c>
      <c r="B186" s="23" t="s">
        <v>699</v>
      </c>
      <c r="C186" s="26" t="s">
        <v>720</v>
      </c>
      <c r="D186" s="26" t="s">
        <v>721</v>
      </c>
      <c r="E186" s="26" t="s">
        <v>54</v>
      </c>
      <c r="F186" s="26" t="s">
        <v>52</v>
      </c>
      <c r="G186" s="26" t="s">
        <v>727</v>
      </c>
      <c r="H186" s="26" t="s">
        <v>53</v>
      </c>
      <c r="I186" s="26" t="s">
        <v>715</v>
      </c>
      <c r="J186" s="26" t="s">
        <v>714</v>
      </c>
      <c r="K186" s="26" t="s">
        <v>719</v>
      </c>
      <c r="L186" s="26" t="s">
        <v>716</v>
      </c>
      <c r="M186" s="26" t="s">
        <v>94</v>
      </c>
      <c r="N186" s="26" t="s">
        <v>717</v>
      </c>
      <c r="O186" s="26" t="s">
        <v>722</v>
      </c>
      <c r="P186" s="26" t="s">
        <v>718</v>
      </c>
    </row>
    <row r="187" spans="1:16" s="16" customFormat="1" ht="20.25" thickBot="1" thickTop="1">
      <c r="A187" s="230" t="s">
        <v>674</v>
      </c>
      <c r="B187" s="19"/>
      <c r="C187" s="30"/>
      <c r="D187" s="30"/>
      <c r="E187" s="30"/>
      <c r="F187" s="30"/>
      <c r="G187" s="30"/>
      <c r="H187" s="30"/>
      <c r="I187" s="30"/>
      <c r="J187" s="30"/>
      <c r="K187" s="29"/>
      <c r="L187" s="29"/>
      <c r="M187" s="29"/>
      <c r="N187" s="29"/>
      <c r="O187" s="29"/>
      <c r="P187" s="29"/>
    </row>
    <row r="188" spans="1:16" s="16" customFormat="1" ht="19.5" thickBot="1">
      <c r="A188" s="230" t="s">
        <v>675</v>
      </c>
      <c r="B188" s="20"/>
      <c r="C188" s="28"/>
      <c r="D188" s="28"/>
      <c r="E188" s="28"/>
      <c r="F188" s="28"/>
      <c r="G188" s="28"/>
      <c r="H188" s="28"/>
      <c r="I188" s="28"/>
      <c r="J188" s="28"/>
      <c r="K188" s="29"/>
      <c r="L188" s="29"/>
      <c r="M188" s="29"/>
      <c r="N188" s="29"/>
      <c r="O188" s="29"/>
      <c r="P188" s="29"/>
    </row>
    <row r="189" spans="1:16" s="16" customFormat="1" ht="19.5" thickBot="1">
      <c r="A189" s="230" t="s">
        <v>676</v>
      </c>
      <c r="B189" s="20"/>
      <c r="C189" s="28"/>
      <c r="D189" s="28"/>
      <c r="E189" s="28"/>
      <c r="F189" s="28"/>
      <c r="G189" s="28"/>
      <c r="H189" s="28"/>
      <c r="I189" s="28"/>
      <c r="J189" s="28"/>
      <c r="K189" s="29"/>
      <c r="L189" s="29"/>
      <c r="M189" s="29"/>
      <c r="N189" s="29"/>
      <c r="O189" s="29"/>
      <c r="P189" s="29"/>
    </row>
    <row r="190" spans="1:16" s="16" customFormat="1" ht="19.5" thickBot="1">
      <c r="A190" s="230" t="s">
        <v>677</v>
      </c>
      <c r="B190" s="20"/>
      <c r="C190" s="28"/>
      <c r="D190" s="28"/>
      <c r="E190" s="28"/>
      <c r="F190" s="28"/>
      <c r="G190" s="28"/>
      <c r="H190" s="28"/>
      <c r="I190" s="28"/>
      <c r="J190" s="28"/>
      <c r="K190" s="29"/>
      <c r="L190" s="29"/>
      <c r="M190" s="29"/>
      <c r="N190" s="29"/>
      <c r="O190" s="29"/>
      <c r="P190" s="29"/>
    </row>
    <row r="191" spans="1:16" s="16" customFormat="1" ht="19.5" thickBot="1">
      <c r="A191" s="232"/>
      <c r="B191" s="20"/>
      <c r="C191" s="28"/>
      <c r="D191" s="28"/>
      <c r="E191" s="28"/>
      <c r="F191" s="28"/>
      <c r="G191" s="28"/>
      <c r="H191" s="28"/>
      <c r="I191" s="28"/>
      <c r="J191" s="28"/>
      <c r="K191" s="29"/>
      <c r="L191" s="29"/>
      <c r="M191" s="29"/>
      <c r="N191" s="29"/>
      <c r="O191" s="29"/>
      <c r="P191" s="29"/>
    </row>
    <row r="192" spans="1:16" s="16" customFormat="1" ht="46.5" thickBot="1">
      <c r="A192" s="236" t="s">
        <v>678</v>
      </c>
      <c r="B192" s="23" t="s">
        <v>699</v>
      </c>
      <c r="C192" s="26" t="s">
        <v>720</v>
      </c>
      <c r="D192" s="26" t="s">
        <v>721</v>
      </c>
      <c r="E192" s="26" t="s">
        <v>54</v>
      </c>
      <c r="F192" s="26" t="s">
        <v>52</v>
      </c>
      <c r="G192" s="26" t="s">
        <v>727</v>
      </c>
      <c r="H192" s="26" t="s">
        <v>53</v>
      </c>
      <c r="I192" s="26" t="s">
        <v>715</v>
      </c>
      <c r="J192" s="26" t="s">
        <v>714</v>
      </c>
      <c r="K192" s="26" t="s">
        <v>719</v>
      </c>
      <c r="L192" s="26" t="s">
        <v>716</v>
      </c>
      <c r="M192" s="26" t="s">
        <v>94</v>
      </c>
      <c r="N192" s="26" t="s">
        <v>717</v>
      </c>
      <c r="O192" s="26" t="s">
        <v>722</v>
      </c>
      <c r="P192" s="26" t="s">
        <v>718</v>
      </c>
    </row>
    <row r="193" spans="1:16" s="16" customFormat="1" ht="27" customHeight="1" thickBot="1" thickTop="1">
      <c r="A193" s="230" t="s">
        <v>679</v>
      </c>
      <c r="B193" s="19"/>
      <c r="C193" s="30"/>
      <c r="D193" s="30"/>
      <c r="E193" s="30"/>
      <c r="F193" s="30"/>
      <c r="G193" s="30"/>
      <c r="H193" s="30"/>
      <c r="I193" s="30"/>
      <c r="J193" s="30"/>
      <c r="K193" s="29"/>
      <c r="L193" s="29"/>
      <c r="M193" s="29"/>
      <c r="N193" s="29"/>
      <c r="O193" s="29"/>
      <c r="P193" s="29"/>
    </row>
    <row r="194" spans="1:16" s="16" customFormat="1" ht="19.5" thickBot="1">
      <c r="A194" s="230" t="s">
        <v>680</v>
      </c>
      <c r="B194" s="20"/>
      <c r="C194" s="28"/>
      <c r="D194" s="28"/>
      <c r="E194" s="28"/>
      <c r="F194" s="28"/>
      <c r="G194" s="28"/>
      <c r="H194" s="28"/>
      <c r="I194" s="28"/>
      <c r="J194" s="28"/>
      <c r="K194" s="29"/>
      <c r="L194" s="29"/>
      <c r="M194" s="29"/>
      <c r="N194" s="29"/>
      <c r="O194" s="29"/>
      <c r="P194" s="29"/>
    </row>
    <row r="195" spans="1:16" s="16" customFormat="1" ht="19.5" thickBot="1">
      <c r="A195" s="230" t="s">
        <v>681</v>
      </c>
      <c r="B195" s="20"/>
      <c r="C195" s="28"/>
      <c r="D195" s="28"/>
      <c r="E195" s="28"/>
      <c r="F195" s="28"/>
      <c r="G195" s="28"/>
      <c r="H195" s="28"/>
      <c r="I195" s="28"/>
      <c r="J195" s="28"/>
      <c r="K195" s="29"/>
      <c r="L195" s="29"/>
      <c r="M195" s="29"/>
      <c r="N195" s="29"/>
      <c r="O195" s="29"/>
      <c r="P195" s="29"/>
    </row>
    <row r="196" spans="1:16" s="16" customFormat="1" ht="19.5" thickBot="1">
      <c r="A196" s="230" t="s">
        <v>682</v>
      </c>
      <c r="B196" s="20"/>
      <c r="C196" s="28"/>
      <c r="D196" s="28"/>
      <c r="E196" s="28"/>
      <c r="F196" s="28"/>
      <c r="G196" s="28"/>
      <c r="H196" s="28"/>
      <c r="I196" s="28"/>
      <c r="J196" s="28"/>
      <c r="K196" s="29"/>
      <c r="L196" s="29"/>
      <c r="M196" s="29"/>
      <c r="N196" s="29"/>
      <c r="O196" s="29"/>
      <c r="P196" s="29"/>
    </row>
    <row r="197" spans="1:16" s="16" customFormat="1" ht="19.5" thickBot="1">
      <c r="A197" s="230" t="s">
        <v>683</v>
      </c>
      <c r="B197" s="20"/>
      <c r="C197" s="28"/>
      <c r="D197" s="28"/>
      <c r="E197" s="28"/>
      <c r="F197" s="28"/>
      <c r="G197" s="28"/>
      <c r="H197" s="28"/>
      <c r="I197" s="28"/>
      <c r="J197" s="28"/>
      <c r="K197" s="29"/>
      <c r="L197" s="29"/>
      <c r="M197" s="29"/>
      <c r="N197" s="29"/>
      <c r="O197" s="29"/>
      <c r="P197" s="29"/>
    </row>
    <row r="198" spans="1:16" s="16" customFormat="1" ht="19.5" thickBot="1">
      <c r="A198" s="230" t="s">
        <v>684</v>
      </c>
      <c r="B198" s="20"/>
      <c r="C198" s="28"/>
      <c r="D198" s="28"/>
      <c r="E198" s="28"/>
      <c r="F198" s="28"/>
      <c r="G198" s="28"/>
      <c r="H198" s="28"/>
      <c r="I198" s="28"/>
      <c r="J198" s="28"/>
      <c r="K198" s="29"/>
      <c r="L198" s="29"/>
      <c r="M198" s="29"/>
      <c r="N198" s="29"/>
      <c r="O198" s="29"/>
      <c r="P198" s="29"/>
    </row>
    <row r="199" spans="1:16" s="16" customFormat="1" ht="21" customHeight="1" thickBot="1">
      <c r="A199" s="230" t="s">
        <v>685</v>
      </c>
      <c r="B199" s="20"/>
      <c r="C199" s="28"/>
      <c r="D199" s="28"/>
      <c r="E199" s="28"/>
      <c r="F199" s="28"/>
      <c r="G199" s="28"/>
      <c r="H199" s="28"/>
      <c r="I199" s="28"/>
      <c r="J199" s="28"/>
      <c r="K199" s="29"/>
      <c r="L199" s="29"/>
      <c r="M199" s="29"/>
      <c r="N199" s="29"/>
      <c r="O199" s="29"/>
      <c r="P199" s="29"/>
    </row>
    <row r="200" spans="1:16" s="16" customFormat="1" ht="27" customHeight="1" thickBot="1">
      <c r="A200" s="230" t="s">
        <v>686</v>
      </c>
      <c r="B200" s="20"/>
      <c r="C200" s="28"/>
      <c r="D200" s="28"/>
      <c r="E200" s="28"/>
      <c r="F200" s="28"/>
      <c r="G200" s="28"/>
      <c r="H200" s="28"/>
      <c r="I200" s="28"/>
      <c r="J200" s="28"/>
      <c r="K200" s="29"/>
      <c r="L200" s="29"/>
      <c r="M200" s="29"/>
      <c r="N200" s="29"/>
      <c r="O200" s="29"/>
      <c r="P200" s="29"/>
    </row>
    <row r="201" spans="1:16" s="16" customFormat="1" ht="38.25" thickBot="1">
      <c r="A201" s="230" t="s">
        <v>687</v>
      </c>
      <c r="B201" s="20"/>
      <c r="C201" s="28"/>
      <c r="D201" s="28"/>
      <c r="E201" s="28"/>
      <c r="F201" s="28"/>
      <c r="G201" s="28"/>
      <c r="H201" s="28"/>
      <c r="I201" s="28"/>
      <c r="J201" s="28"/>
      <c r="K201" s="29"/>
      <c r="L201" s="29"/>
      <c r="M201" s="29"/>
      <c r="N201" s="29"/>
      <c r="O201" s="29"/>
      <c r="P201" s="29"/>
    </row>
    <row r="202" spans="1:16" s="16" customFormat="1" ht="38.25" thickBot="1">
      <c r="A202" s="230" t="s">
        <v>688</v>
      </c>
      <c r="B202" s="20"/>
      <c r="C202" s="28"/>
      <c r="D202" s="28"/>
      <c r="E202" s="28"/>
      <c r="F202" s="28"/>
      <c r="G202" s="28"/>
      <c r="H202" s="28"/>
      <c r="I202" s="28"/>
      <c r="J202" s="28"/>
      <c r="K202" s="29"/>
      <c r="L202" s="29"/>
      <c r="M202" s="29"/>
      <c r="N202" s="29"/>
      <c r="O202" s="29"/>
      <c r="P202" s="29"/>
    </row>
    <row r="203" spans="1:16" s="16" customFormat="1" ht="19.5" thickBot="1">
      <c r="A203" s="230" t="s">
        <v>689</v>
      </c>
      <c r="B203" s="20"/>
      <c r="C203" s="28"/>
      <c r="D203" s="28"/>
      <c r="E203" s="28"/>
      <c r="F203" s="28"/>
      <c r="G203" s="28"/>
      <c r="H203" s="28"/>
      <c r="I203" s="28"/>
      <c r="J203" s="28"/>
      <c r="K203" s="29"/>
      <c r="L203" s="29"/>
      <c r="M203" s="29"/>
      <c r="N203" s="29"/>
      <c r="O203" s="29"/>
      <c r="P203" s="29"/>
    </row>
    <row r="204" spans="1:16" s="16" customFormat="1" ht="19.5" thickBot="1">
      <c r="A204" s="230" t="s">
        <v>690</v>
      </c>
      <c r="B204" s="20"/>
      <c r="C204" s="28"/>
      <c r="D204" s="28"/>
      <c r="E204" s="28"/>
      <c r="F204" s="28"/>
      <c r="G204" s="28"/>
      <c r="H204" s="28"/>
      <c r="I204" s="28"/>
      <c r="J204" s="28"/>
      <c r="K204" s="29"/>
      <c r="L204" s="29"/>
      <c r="M204" s="29"/>
      <c r="N204" s="29"/>
      <c r="O204" s="29"/>
      <c r="P204" s="29"/>
    </row>
    <row r="205" spans="1:16" s="16" customFormat="1" ht="19.5" thickBot="1">
      <c r="A205" s="230"/>
      <c r="B205" s="20"/>
      <c r="C205" s="28"/>
      <c r="D205" s="28"/>
      <c r="E205" s="28"/>
      <c r="F205" s="28"/>
      <c r="G205" s="28"/>
      <c r="H205" s="28"/>
      <c r="I205" s="28"/>
      <c r="J205" s="28"/>
      <c r="K205" s="29"/>
      <c r="L205" s="29"/>
      <c r="M205" s="29"/>
      <c r="N205" s="29"/>
      <c r="O205" s="29"/>
      <c r="P205" s="29"/>
    </row>
    <row r="206" spans="1:16" s="16" customFormat="1" ht="19.5" thickBot="1">
      <c r="A206" s="230"/>
      <c r="B206" s="20"/>
      <c r="C206" s="28"/>
      <c r="D206" s="28"/>
      <c r="E206" s="28"/>
      <c r="F206" s="28"/>
      <c r="G206" s="28"/>
      <c r="H206" s="28"/>
      <c r="I206" s="28"/>
      <c r="J206" s="28"/>
      <c r="K206" s="29"/>
      <c r="L206" s="29"/>
      <c r="M206" s="29"/>
      <c r="N206" s="29"/>
      <c r="O206" s="29"/>
      <c r="P206" s="29"/>
    </row>
    <row r="207" spans="1:16" s="16" customFormat="1" ht="19.5" thickBot="1">
      <c r="A207" s="230"/>
      <c r="B207" s="21"/>
      <c r="C207" s="31"/>
      <c r="D207" s="31"/>
      <c r="E207" s="31"/>
      <c r="F207" s="31"/>
      <c r="G207" s="31"/>
      <c r="H207" s="31"/>
      <c r="I207" s="31"/>
      <c r="J207" s="31"/>
      <c r="K207" s="29"/>
      <c r="L207" s="29"/>
      <c r="M207" s="29"/>
      <c r="N207" s="29"/>
      <c r="O207" s="29"/>
      <c r="P207" s="29"/>
    </row>
    <row r="208" spans="1:16" s="16" customFormat="1" ht="19.5" thickBot="1">
      <c r="A208" s="230"/>
      <c r="B208" s="21"/>
      <c r="C208" s="31"/>
      <c r="D208" s="31"/>
      <c r="E208" s="31"/>
      <c r="F208" s="31"/>
      <c r="G208" s="31"/>
      <c r="H208" s="31"/>
      <c r="I208" s="31"/>
      <c r="J208" s="31"/>
      <c r="K208" s="29"/>
      <c r="L208" s="29"/>
      <c r="M208" s="29"/>
      <c r="N208" s="29"/>
      <c r="O208" s="29"/>
      <c r="P208" s="29"/>
    </row>
    <row r="209" s="16" customFormat="1" ht="18">
      <c r="A209" s="238"/>
    </row>
    <row r="210" s="16" customFormat="1" ht="18">
      <c r="A210" s="238"/>
    </row>
    <row r="211" s="16" customFormat="1" ht="18">
      <c r="A211" s="238"/>
    </row>
    <row r="212" s="16" customFormat="1" ht="18">
      <c r="A212" s="238"/>
    </row>
    <row r="213" s="16" customFormat="1" ht="18">
      <c r="A213" s="238"/>
    </row>
    <row r="214" s="16" customFormat="1" ht="18">
      <c r="A214" s="238"/>
    </row>
    <row r="215" s="16" customFormat="1" ht="18">
      <c r="A215" s="238"/>
    </row>
    <row r="216" s="16" customFormat="1" ht="18">
      <c r="A216" s="238"/>
    </row>
    <row r="217" s="16" customFormat="1" ht="18">
      <c r="A217" s="238"/>
    </row>
    <row r="218" s="16" customFormat="1" ht="18">
      <c r="A218" s="238"/>
    </row>
    <row r="219" s="16" customFormat="1" ht="18">
      <c r="A219" s="238"/>
    </row>
    <row r="220" s="16" customFormat="1" ht="18">
      <c r="A220" s="238"/>
    </row>
    <row r="221" s="16" customFormat="1" ht="18">
      <c r="A221" s="238"/>
    </row>
    <row r="222" s="16" customFormat="1" ht="18">
      <c r="A222" s="238"/>
    </row>
  </sheetData>
  <mergeCells count="5">
    <mergeCell ref="A1:M1"/>
    <mergeCell ref="A5:P5"/>
    <mergeCell ref="A2:P2"/>
    <mergeCell ref="A3:P3"/>
    <mergeCell ref="A4:P4"/>
  </mergeCells>
  <printOptions/>
  <pageMargins left="0.5" right="0.5" top="0.75" bottom="0.75" header="0.5" footer="0.5"/>
  <pageSetup fitToHeight="6" fitToWidth="1" horizontalDpi="600" verticalDpi="600" orientation="landscape" paperSize="5" scale="48" r:id="rId1"/>
</worksheet>
</file>

<file path=xl/worksheets/sheet17.xml><?xml version="1.0" encoding="utf-8"?>
<worksheet xmlns="http://schemas.openxmlformats.org/spreadsheetml/2006/main" xmlns:r="http://schemas.openxmlformats.org/officeDocument/2006/relationships">
  <sheetPr codeName="Sheet10">
    <tabColor indexed="44"/>
    <pageSetUpPr fitToPage="1"/>
  </sheetPr>
  <dimension ref="A1:P209"/>
  <sheetViews>
    <sheetView showGridLines="0" zoomScale="49" zoomScaleNormal="49" workbookViewId="0" topLeftCell="A1">
      <selection activeCell="A3" sqref="A3:P3"/>
    </sheetView>
  </sheetViews>
  <sheetFormatPr defaultColWidth="9.140625" defaultRowHeight="12.75"/>
  <cols>
    <col min="1" max="1" width="31.7109375" style="0" customWidth="1"/>
    <col min="2" max="2" width="21.421875" style="0" customWidth="1"/>
    <col min="3" max="3" width="15.140625" style="0" customWidth="1"/>
    <col min="4" max="4" width="18.421875" style="0" customWidth="1"/>
    <col min="5" max="16" width="10.7109375" style="0" customWidth="1"/>
  </cols>
  <sheetData>
    <row r="1" spans="1:16" ht="81" customHeight="1">
      <c r="A1" s="920" t="s">
        <v>519</v>
      </c>
      <c r="B1" s="921"/>
      <c r="C1" s="922"/>
      <c r="D1" s="922"/>
      <c r="E1" s="922"/>
      <c r="F1" s="922"/>
      <c r="G1" s="922"/>
      <c r="H1" s="922"/>
      <c r="I1" s="922"/>
      <c r="J1" s="922"/>
      <c r="K1" s="922"/>
      <c r="L1" s="922"/>
      <c r="M1" s="922"/>
      <c r="N1" s="922"/>
      <c r="O1" s="922"/>
      <c r="P1" s="923"/>
    </row>
    <row r="2" spans="1:16" s="83" customFormat="1" ht="39.75" customHeight="1">
      <c r="A2" s="918" t="s">
        <v>481</v>
      </c>
      <c r="B2" s="919"/>
      <c r="C2" s="919"/>
      <c r="D2" s="919"/>
      <c r="E2" s="919"/>
      <c r="F2" s="919"/>
      <c r="G2" s="919"/>
      <c r="H2" s="919"/>
      <c r="I2" s="919"/>
      <c r="J2" s="919"/>
      <c r="K2" s="919"/>
      <c r="L2" s="919"/>
      <c r="M2" s="919"/>
      <c r="N2" s="919"/>
      <c r="O2" s="919"/>
      <c r="P2" s="919"/>
    </row>
    <row r="3" spans="1:16" s="308" customFormat="1" ht="39.75" customHeight="1">
      <c r="A3" s="918" t="s">
        <v>106</v>
      </c>
      <c r="B3" s="919"/>
      <c r="C3" s="919"/>
      <c r="D3" s="919"/>
      <c r="E3" s="919"/>
      <c r="F3" s="919"/>
      <c r="G3" s="919"/>
      <c r="H3" s="919"/>
      <c r="I3" s="919"/>
      <c r="J3" s="919"/>
      <c r="K3" s="919"/>
      <c r="L3" s="919"/>
      <c r="M3" s="919"/>
      <c r="N3" s="919"/>
      <c r="O3" s="919"/>
      <c r="P3" s="919"/>
    </row>
    <row r="4" spans="1:16" s="295" customFormat="1" ht="39.75" customHeight="1" thickBot="1">
      <c r="A4" s="689" t="str">
        <f>CONCATENATE("District: ",'General Info'!B8,"           Prepared by: ",'General Info'!D7,"           Date: ",TEXT('General Info'!B7,"mm/dd/yyyy"))</f>
        <v>District: Sample Town CSD           Prepared by: John Doe           Date: 02/01/2005</v>
      </c>
      <c r="B4" s="690"/>
      <c r="C4" s="690"/>
      <c r="D4" s="690"/>
      <c r="E4" s="690"/>
      <c r="F4" s="690"/>
      <c r="G4" s="690"/>
      <c r="H4" s="690"/>
      <c r="I4" s="690"/>
      <c r="J4" s="690"/>
      <c r="K4" s="690"/>
      <c r="L4" s="690"/>
      <c r="M4" s="690"/>
      <c r="N4" s="690"/>
      <c r="O4" s="690"/>
      <c r="P4" s="690"/>
    </row>
    <row r="5" spans="1:16" s="276" customFormat="1" ht="39.75" customHeight="1">
      <c r="A5" s="916" t="s">
        <v>241</v>
      </c>
      <c r="B5" s="917"/>
      <c r="C5" s="917"/>
      <c r="D5" s="917"/>
      <c r="E5" s="917"/>
      <c r="F5" s="917"/>
      <c r="G5" s="917"/>
      <c r="H5" s="917"/>
      <c r="I5" s="917"/>
      <c r="J5" s="917"/>
      <c r="K5" s="917"/>
      <c r="L5" s="917"/>
      <c r="M5" s="917"/>
      <c r="N5" s="917"/>
      <c r="O5" s="917"/>
      <c r="P5" s="924"/>
    </row>
    <row r="6" spans="1:16" s="17" customFormat="1" ht="24" customHeight="1">
      <c r="A6" s="56" t="s">
        <v>724</v>
      </c>
      <c r="B6" s="58"/>
      <c r="C6" s="57" t="s">
        <v>723</v>
      </c>
      <c r="D6" s="59"/>
      <c r="E6" s="65" t="s">
        <v>713</v>
      </c>
      <c r="F6" s="8"/>
      <c r="G6" s="8"/>
      <c r="H6" s="8"/>
      <c r="I6" s="8"/>
      <c r="J6" s="8"/>
      <c r="K6" s="8"/>
      <c r="L6" s="8"/>
      <c r="M6" s="59"/>
      <c r="N6" s="59"/>
      <c r="O6" s="59"/>
      <c r="P6" s="64"/>
    </row>
    <row r="7" spans="9:16" ht="10.5" customHeight="1" thickBot="1">
      <c r="I7" s="8"/>
      <c r="J7" s="8"/>
      <c r="K7" s="8"/>
      <c r="L7" s="8"/>
      <c r="M7" s="8"/>
      <c r="N7" s="8"/>
      <c r="O7" s="8"/>
      <c r="P7" s="63"/>
    </row>
    <row r="8" spans="1:16" ht="21" thickBot="1">
      <c r="A8" s="22" t="s">
        <v>527</v>
      </c>
      <c r="B8" s="23" t="s">
        <v>699</v>
      </c>
      <c r="C8" s="24" t="s">
        <v>700</v>
      </c>
      <c r="D8" s="24" t="s">
        <v>119</v>
      </c>
      <c r="E8" s="24" t="s">
        <v>701</v>
      </c>
      <c r="F8" s="24" t="s">
        <v>702</v>
      </c>
      <c r="G8" s="24" t="s">
        <v>703</v>
      </c>
      <c r="H8" s="24" t="s">
        <v>704</v>
      </c>
      <c r="I8" s="24" t="s">
        <v>705</v>
      </c>
      <c r="J8" s="24" t="s">
        <v>706</v>
      </c>
      <c r="K8" s="24" t="s">
        <v>707</v>
      </c>
      <c r="L8" s="24" t="s">
        <v>708</v>
      </c>
      <c r="M8" s="24" t="s">
        <v>709</v>
      </c>
      <c r="N8" s="24" t="s">
        <v>710</v>
      </c>
      <c r="O8" s="24" t="s">
        <v>711</v>
      </c>
      <c r="P8" s="24" t="s">
        <v>712</v>
      </c>
    </row>
    <row r="9" spans="1:16" s="33" customFormat="1" ht="18" customHeight="1" thickBot="1" thickTop="1">
      <c r="A9" s="5" t="s">
        <v>528</v>
      </c>
      <c r="B9" s="20" t="s">
        <v>49</v>
      </c>
      <c r="C9" s="67" t="s">
        <v>50</v>
      </c>
      <c r="D9" s="69">
        <v>4</v>
      </c>
      <c r="E9" s="6"/>
      <c r="F9" s="6" t="s">
        <v>51</v>
      </c>
      <c r="G9" s="6"/>
      <c r="H9" s="6"/>
      <c r="I9" s="6"/>
      <c r="J9" s="6"/>
      <c r="K9" s="6"/>
      <c r="L9" s="6" t="s">
        <v>51</v>
      </c>
      <c r="M9" s="6"/>
      <c r="N9" s="6" t="s">
        <v>51</v>
      </c>
      <c r="O9" s="6"/>
      <c r="P9" s="6" t="s">
        <v>51</v>
      </c>
    </row>
    <row r="10" spans="1:16" s="33" customFormat="1" ht="18" customHeight="1" thickBot="1">
      <c r="A10" s="5" t="s">
        <v>109</v>
      </c>
      <c r="B10" s="19"/>
      <c r="C10" s="6"/>
      <c r="D10" s="69">
        <v>10</v>
      </c>
      <c r="E10" s="6"/>
      <c r="F10" s="6"/>
      <c r="G10" s="6"/>
      <c r="H10" s="6"/>
      <c r="I10" s="6"/>
      <c r="J10" s="6"/>
      <c r="K10" s="6"/>
      <c r="L10" s="6"/>
      <c r="M10" s="6"/>
      <c r="N10" s="6"/>
      <c r="O10" s="6"/>
      <c r="P10" s="6"/>
    </row>
    <row r="11" spans="1:16" ht="15.75" thickBot="1">
      <c r="A11" s="5" t="s">
        <v>529</v>
      </c>
      <c r="B11" s="20"/>
      <c r="C11" s="6"/>
      <c r="D11" s="69">
        <v>4</v>
      </c>
      <c r="E11" s="6"/>
      <c r="F11" s="6"/>
      <c r="G11" s="6"/>
      <c r="H11" s="6"/>
      <c r="I11" s="6"/>
      <c r="J11" s="6"/>
      <c r="K11" s="6"/>
      <c r="L11" s="6"/>
      <c r="M11" s="6"/>
      <c r="N11" s="6"/>
      <c r="O11" s="6"/>
      <c r="P11" s="6"/>
    </row>
    <row r="12" spans="1:16" ht="15.75" thickBot="1">
      <c r="A12" s="5" t="s">
        <v>530</v>
      </c>
      <c r="B12" s="20"/>
      <c r="C12" s="6"/>
      <c r="D12" s="69">
        <v>4</v>
      </c>
      <c r="E12" s="6"/>
      <c r="F12" s="6"/>
      <c r="G12" s="6"/>
      <c r="H12" s="6"/>
      <c r="I12" s="6"/>
      <c r="J12" s="6"/>
      <c r="K12" s="6"/>
      <c r="L12" s="6"/>
      <c r="M12" s="6"/>
      <c r="N12" s="6"/>
      <c r="O12" s="6"/>
      <c r="P12" s="6"/>
    </row>
    <row r="13" spans="1:16" ht="15.75" thickBot="1">
      <c r="A13" s="5" t="s">
        <v>110</v>
      </c>
      <c r="B13" s="20"/>
      <c r="C13" s="6"/>
      <c r="D13" s="69">
        <v>2</v>
      </c>
      <c r="E13" s="6"/>
      <c r="F13" s="6"/>
      <c r="G13" s="6"/>
      <c r="H13" s="6"/>
      <c r="I13" s="6"/>
      <c r="J13" s="6"/>
      <c r="K13" s="6"/>
      <c r="L13" s="6"/>
      <c r="M13" s="6"/>
      <c r="N13" s="6"/>
      <c r="O13" s="6"/>
      <c r="P13" s="6"/>
    </row>
    <row r="14" spans="1:16" ht="15.75" thickBot="1">
      <c r="A14" s="5" t="s">
        <v>116</v>
      </c>
      <c r="B14" s="20"/>
      <c r="C14" s="6"/>
      <c r="D14" s="69">
        <v>4</v>
      </c>
      <c r="E14" s="6"/>
      <c r="F14" s="6"/>
      <c r="G14" s="6"/>
      <c r="H14" s="6"/>
      <c r="I14" s="6"/>
      <c r="J14" s="6"/>
      <c r="K14" s="6"/>
      <c r="L14" s="6"/>
      <c r="M14" s="6"/>
      <c r="N14" s="6"/>
      <c r="O14" s="6"/>
      <c r="P14" s="6"/>
    </row>
    <row r="15" spans="1:16" ht="15.75" thickBot="1">
      <c r="A15" s="5" t="s">
        <v>531</v>
      </c>
      <c r="B15" s="20"/>
      <c r="C15" s="6"/>
      <c r="D15" s="69" t="s">
        <v>113</v>
      </c>
      <c r="E15" s="6"/>
      <c r="F15" s="6"/>
      <c r="G15" s="6"/>
      <c r="H15" s="6"/>
      <c r="I15" s="6"/>
      <c r="J15" s="6"/>
      <c r="K15" s="6"/>
      <c r="L15" s="6"/>
      <c r="M15" s="6"/>
      <c r="N15" s="6"/>
      <c r="O15" s="6"/>
      <c r="P15" s="6"/>
    </row>
    <row r="16" spans="1:16" ht="15.75" thickBot="1">
      <c r="A16" s="5" t="s">
        <v>532</v>
      </c>
      <c r="B16" s="20"/>
      <c r="C16" s="6"/>
      <c r="D16" s="69">
        <v>1</v>
      </c>
      <c r="E16" s="6"/>
      <c r="F16" s="6"/>
      <c r="G16" s="6"/>
      <c r="H16" s="6"/>
      <c r="I16" s="6"/>
      <c r="J16" s="6"/>
      <c r="K16" s="6"/>
      <c r="L16" s="6"/>
      <c r="M16" s="6"/>
      <c r="N16" s="6"/>
      <c r="O16" s="6"/>
      <c r="P16" s="6"/>
    </row>
    <row r="17" spans="1:16" ht="15.75" thickBot="1">
      <c r="A17" s="5" t="s">
        <v>533</v>
      </c>
      <c r="B17" s="20"/>
      <c r="C17" s="6"/>
      <c r="D17" s="69">
        <v>2</v>
      </c>
      <c r="E17" s="6"/>
      <c r="F17" s="6"/>
      <c r="G17" s="6"/>
      <c r="H17" s="6"/>
      <c r="I17" s="6"/>
      <c r="J17" s="6"/>
      <c r="K17" s="6"/>
      <c r="L17" s="6"/>
      <c r="M17" s="6"/>
      <c r="N17" s="6"/>
      <c r="O17" s="6"/>
      <c r="P17" s="6"/>
    </row>
    <row r="18" spans="1:16" ht="15.75" thickBot="1">
      <c r="A18" s="5" t="s">
        <v>534</v>
      </c>
      <c r="B18" s="20"/>
      <c r="C18" s="6"/>
      <c r="D18" s="69">
        <v>4</v>
      </c>
      <c r="E18" s="6"/>
      <c r="F18" s="6"/>
      <c r="G18" s="6"/>
      <c r="H18" s="6"/>
      <c r="I18" s="6"/>
      <c r="J18" s="6"/>
      <c r="K18" s="6"/>
      <c r="L18" s="6"/>
      <c r="M18" s="6"/>
      <c r="N18" s="6"/>
      <c r="O18" s="6"/>
      <c r="P18" s="6"/>
    </row>
    <row r="19" spans="1:16" ht="15.75" thickBot="1">
      <c r="A19" s="5" t="s">
        <v>535</v>
      </c>
      <c r="B19" s="20"/>
      <c r="C19" s="6"/>
      <c r="D19" s="69">
        <v>4</v>
      </c>
      <c r="E19" s="6"/>
      <c r="F19" s="6"/>
      <c r="G19" s="6"/>
      <c r="H19" s="6"/>
      <c r="I19" s="6"/>
      <c r="J19" s="6"/>
      <c r="K19" s="6"/>
      <c r="L19" s="6"/>
      <c r="M19" s="6"/>
      <c r="N19" s="6"/>
      <c r="O19" s="6"/>
      <c r="P19" s="6"/>
    </row>
    <row r="20" spans="1:16" ht="15.75" thickBot="1">
      <c r="A20" s="5" t="s">
        <v>536</v>
      </c>
      <c r="B20" s="20"/>
      <c r="C20" s="6"/>
      <c r="D20" s="69">
        <v>4</v>
      </c>
      <c r="E20" s="6"/>
      <c r="F20" s="6"/>
      <c r="G20" s="6"/>
      <c r="H20" s="6"/>
      <c r="I20" s="6"/>
      <c r="J20" s="6"/>
      <c r="K20" s="6"/>
      <c r="L20" s="6"/>
      <c r="M20" s="6"/>
      <c r="N20" s="6"/>
      <c r="O20" s="6"/>
      <c r="P20" s="6"/>
    </row>
    <row r="21" spans="1:16" ht="15.75" thickBot="1">
      <c r="A21" s="5" t="s">
        <v>537</v>
      </c>
      <c r="B21" s="20"/>
      <c r="C21" s="6"/>
      <c r="D21" s="69">
        <v>2</v>
      </c>
      <c r="E21" s="6"/>
      <c r="F21" s="6"/>
      <c r="G21" s="6"/>
      <c r="H21" s="6"/>
      <c r="I21" s="6"/>
      <c r="J21" s="6"/>
      <c r="K21" s="6"/>
      <c r="L21" s="6"/>
      <c r="M21" s="6"/>
      <c r="N21" s="6"/>
      <c r="O21" s="6"/>
      <c r="P21" s="6"/>
    </row>
    <row r="22" spans="1:16" ht="15.75" thickBot="1">
      <c r="A22" s="5" t="s">
        <v>538</v>
      </c>
      <c r="B22" s="20"/>
      <c r="C22" s="6"/>
      <c r="D22" s="69">
        <v>4</v>
      </c>
      <c r="E22" s="6"/>
      <c r="F22" s="6"/>
      <c r="G22" s="6"/>
      <c r="H22" s="6"/>
      <c r="I22" s="6"/>
      <c r="J22" s="6"/>
      <c r="K22" s="6"/>
      <c r="L22" s="6"/>
      <c r="M22" s="6"/>
      <c r="N22" s="6"/>
      <c r="O22" s="6"/>
      <c r="P22" s="6"/>
    </row>
    <row r="23" spans="1:16" ht="15.75" thickBot="1">
      <c r="A23" s="5" t="s">
        <v>539</v>
      </c>
      <c r="B23" s="20"/>
      <c r="C23" s="6"/>
      <c r="D23" s="69">
        <v>2</v>
      </c>
      <c r="E23" s="6"/>
      <c r="F23" s="6"/>
      <c r="G23" s="6"/>
      <c r="H23" s="6"/>
      <c r="I23" s="6"/>
      <c r="J23" s="6"/>
      <c r="K23" s="6"/>
      <c r="L23" s="6"/>
      <c r="M23" s="6"/>
      <c r="N23" s="6"/>
      <c r="O23" s="6"/>
      <c r="P23" s="6"/>
    </row>
    <row r="24" spans="1:16" ht="15.75" thickBot="1">
      <c r="A24" s="5" t="s">
        <v>540</v>
      </c>
      <c r="B24" s="20"/>
      <c r="C24" s="6"/>
      <c r="D24" s="69">
        <v>4</v>
      </c>
      <c r="E24" s="6"/>
      <c r="F24" s="6"/>
      <c r="G24" s="6"/>
      <c r="H24" s="6"/>
      <c r="I24" s="6"/>
      <c r="J24" s="6"/>
      <c r="K24" s="6"/>
      <c r="L24" s="6"/>
      <c r="M24" s="6"/>
      <c r="N24" s="6"/>
      <c r="O24" s="6"/>
      <c r="P24" s="6"/>
    </row>
    <row r="25" spans="1:16" ht="15.75" thickBot="1">
      <c r="A25" s="5" t="s">
        <v>541</v>
      </c>
      <c r="B25" s="20"/>
      <c r="C25" s="6"/>
      <c r="D25" s="69">
        <v>1</v>
      </c>
      <c r="E25" s="6"/>
      <c r="F25" s="6"/>
      <c r="G25" s="6"/>
      <c r="H25" s="6"/>
      <c r="I25" s="6"/>
      <c r="J25" s="6"/>
      <c r="K25" s="6"/>
      <c r="L25" s="6"/>
      <c r="M25" s="6"/>
      <c r="N25" s="6"/>
      <c r="O25" s="6"/>
      <c r="P25" s="6"/>
    </row>
    <row r="26" spans="1:16" ht="15.75" thickBot="1">
      <c r="A26" s="5" t="s">
        <v>114</v>
      </c>
      <c r="B26" s="20"/>
      <c r="C26" s="6"/>
      <c r="D26" s="69">
        <v>2</v>
      </c>
      <c r="E26" s="6"/>
      <c r="F26" s="6"/>
      <c r="G26" s="6"/>
      <c r="H26" s="6"/>
      <c r="I26" s="6"/>
      <c r="J26" s="6"/>
      <c r="K26" s="6"/>
      <c r="L26" s="6"/>
      <c r="M26" s="6"/>
      <c r="N26" s="6"/>
      <c r="O26" s="6"/>
      <c r="P26" s="6"/>
    </row>
    <row r="27" spans="1:16" ht="15.75" thickBot="1">
      <c r="A27" s="4"/>
      <c r="B27" s="19"/>
      <c r="C27" s="6"/>
      <c r="D27" s="69"/>
      <c r="E27" s="6"/>
      <c r="F27" s="6"/>
      <c r="G27" s="6"/>
      <c r="H27" s="6"/>
      <c r="I27" s="6"/>
      <c r="J27" s="6"/>
      <c r="K27" s="6"/>
      <c r="L27" s="6"/>
      <c r="M27" s="6"/>
      <c r="N27" s="6"/>
      <c r="O27" s="6"/>
      <c r="P27" s="6"/>
    </row>
    <row r="28" spans="1:16" ht="21" thickBot="1">
      <c r="A28" s="25" t="s">
        <v>542</v>
      </c>
      <c r="B28" s="23" t="s">
        <v>699</v>
      </c>
      <c r="C28" s="24" t="s">
        <v>700</v>
      </c>
      <c r="D28" s="24" t="s">
        <v>119</v>
      </c>
      <c r="E28" s="24" t="s">
        <v>701</v>
      </c>
      <c r="F28" s="24" t="s">
        <v>702</v>
      </c>
      <c r="G28" s="24" t="s">
        <v>703</v>
      </c>
      <c r="H28" s="24" t="s">
        <v>704</v>
      </c>
      <c r="I28" s="24" t="s">
        <v>705</v>
      </c>
      <c r="J28" s="24" t="s">
        <v>706</v>
      </c>
      <c r="K28" s="24" t="s">
        <v>707</v>
      </c>
      <c r="L28" s="24" t="s">
        <v>708</v>
      </c>
      <c r="M28" s="24" t="s">
        <v>709</v>
      </c>
      <c r="N28" s="24" t="s">
        <v>710</v>
      </c>
      <c r="O28" s="24" t="s">
        <v>711</v>
      </c>
      <c r="P28" s="24" t="s">
        <v>712</v>
      </c>
    </row>
    <row r="29" spans="1:16" ht="15.75" thickBot="1">
      <c r="A29" s="5" t="s">
        <v>543</v>
      </c>
      <c r="B29" s="19"/>
      <c r="C29" s="6"/>
      <c r="D29" s="69">
        <v>4</v>
      </c>
      <c r="E29" s="6"/>
      <c r="F29" s="6"/>
      <c r="G29" s="6"/>
      <c r="H29" s="6"/>
      <c r="I29" s="6"/>
      <c r="J29" s="6"/>
      <c r="K29" s="6"/>
      <c r="L29" s="6"/>
      <c r="M29" s="6"/>
      <c r="N29" s="6"/>
      <c r="O29" s="6"/>
      <c r="P29" s="6"/>
    </row>
    <row r="30" spans="1:16" ht="15.75" thickBot="1">
      <c r="A30" s="5" t="s">
        <v>544</v>
      </c>
      <c r="B30" s="20"/>
      <c r="C30" s="6"/>
      <c r="D30" s="69">
        <v>4</v>
      </c>
      <c r="E30" s="6"/>
      <c r="F30" s="6"/>
      <c r="G30" s="6"/>
      <c r="H30" s="6"/>
      <c r="I30" s="6"/>
      <c r="J30" s="6"/>
      <c r="K30" s="6"/>
      <c r="L30" s="6"/>
      <c r="M30" s="6"/>
      <c r="N30" s="6"/>
      <c r="O30" s="6"/>
      <c r="P30" s="6"/>
    </row>
    <row r="31" spans="1:16" ht="15.75" thickBot="1">
      <c r="A31" s="5" t="s">
        <v>545</v>
      </c>
      <c r="B31" s="20"/>
      <c r="C31" s="6"/>
      <c r="D31" s="69">
        <v>2</v>
      </c>
      <c r="E31" s="6"/>
      <c r="F31" s="6"/>
      <c r="G31" s="6"/>
      <c r="H31" s="6"/>
      <c r="I31" s="6"/>
      <c r="J31" s="6"/>
      <c r="K31" s="6"/>
      <c r="L31" s="6"/>
      <c r="M31" s="6"/>
      <c r="N31" s="6"/>
      <c r="O31" s="6"/>
      <c r="P31" s="6"/>
    </row>
    <row r="32" spans="1:16" ht="15.75" thickBot="1">
      <c r="A32" s="5" t="s">
        <v>115</v>
      </c>
      <c r="B32" s="20"/>
      <c r="C32" s="6"/>
      <c r="D32" s="69">
        <v>1</v>
      </c>
      <c r="E32" s="6"/>
      <c r="F32" s="6"/>
      <c r="G32" s="6"/>
      <c r="H32" s="6"/>
      <c r="I32" s="6"/>
      <c r="J32" s="6"/>
      <c r="K32" s="6"/>
      <c r="L32" s="6"/>
      <c r="M32" s="6"/>
      <c r="N32" s="6"/>
      <c r="O32" s="6"/>
      <c r="P32" s="6"/>
    </row>
    <row r="33" spans="1:16" ht="15.75" thickBot="1">
      <c r="A33" s="5" t="s">
        <v>546</v>
      </c>
      <c r="B33" s="20"/>
      <c r="C33" s="6"/>
      <c r="D33" s="69" t="s">
        <v>112</v>
      </c>
      <c r="E33" s="6"/>
      <c r="F33" s="6"/>
      <c r="G33" s="6"/>
      <c r="H33" s="6"/>
      <c r="I33" s="6"/>
      <c r="J33" s="6"/>
      <c r="K33" s="6"/>
      <c r="L33" s="6"/>
      <c r="M33" s="6"/>
      <c r="N33" s="6"/>
      <c r="O33" s="6"/>
      <c r="P33" s="6"/>
    </row>
    <row r="34" spans="1:16" ht="15.75" thickBot="1">
      <c r="A34" s="5" t="s">
        <v>547</v>
      </c>
      <c r="B34" s="20"/>
      <c r="C34" s="6"/>
      <c r="D34" s="69">
        <v>2</v>
      </c>
      <c r="E34" s="6"/>
      <c r="F34" s="6"/>
      <c r="G34" s="6"/>
      <c r="H34" s="6"/>
      <c r="I34" s="6"/>
      <c r="J34" s="6"/>
      <c r="K34" s="6"/>
      <c r="L34" s="6"/>
      <c r="M34" s="6"/>
      <c r="N34" s="6"/>
      <c r="O34" s="6"/>
      <c r="P34" s="6"/>
    </row>
    <row r="35" spans="1:16" ht="15.75" thickBot="1">
      <c r="A35" s="4"/>
      <c r="B35" s="20"/>
      <c r="C35" s="6"/>
      <c r="D35" s="69"/>
      <c r="E35" s="6"/>
      <c r="F35" s="6"/>
      <c r="G35" s="6"/>
      <c r="H35" s="6"/>
      <c r="I35" s="6"/>
      <c r="J35" s="6"/>
      <c r="K35" s="6"/>
      <c r="L35" s="6"/>
      <c r="M35" s="6"/>
      <c r="N35" s="6"/>
      <c r="O35" s="6"/>
      <c r="P35" s="6"/>
    </row>
    <row r="36" spans="1:16" ht="21" thickBot="1">
      <c r="A36" s="25" t="s">
        <v>548</v>
      </c>
      <c r="B36" s="23" t="s">
        <v>699</v>
      </c>
      <c r="C36" s="24" t="s">
        <v>700</v>
      </c>
      <c r="D36" s="24" t="s">
        <v>119</v>
      </c>
      <c r="E36" s="24" t="s">
        <v>701</v>
      </c>
      <c r="F36" s="24" t="s">
        <v>702</v>
      </c>
      <c r="G36" s="24" t="s">
        <v>703</v>
      </c>
      <c r="H36" s="24" t="s">
        <v>704</v>
      </c>
      <c r="I36" s="24" t="s">
        <v>705</v>
      </c>
      <c r="J36" s="24" t="s">
        <v>706</v>
      </c>
      <c r="K36" s="24" t="s">
        <v>707</v>
      </c>
      <c r="L36" s="24" t="s">
        <v>708</v>
      </c>
      <c r="M36" s="24" t="s">
        <v>709</v>
      </c>
      <c r="N36" s="24" t="s">
        <v>710</v>
      </c>
      <c r="O36" s="24" t="s">
        <v>711</v>
      </c>
      <c r="P36" s="24" t="s">
        <v>712</v>
      </c>
    </row>
    <row r="37" spans="1:16" ht="15.75" thickBot="1">
      <c r="A37" s="5" t="s">
        <v>549</v>
      </c>
      <c r="B37" s="19"/>
      <c r="C37" s="6"/>
      <c r="D37" s="69">
        <v>4</v>
      </c>
      <c r="E37" s="6"/>
      <c r="F37" s="6"/>
      <c r="G37" s="6"/>
      <c r="H37" s="6"/>
      <c r="I37" s="6"/>
      <c r="J37" s="6"/>
      <c r="K37" s="6"/>
      <c r="L37" s="6"/>
      <c r="M37" s="6"/>
      <c r="N37" s="6"/>
      <c r="O37" s="6"/>
      <c r="P37" s="6"/>
    </row>
    <row r="38" spans="1:16" ht="15.75" thickBot="1">
      <c r="A38" s="5" t="s">
        <v>111</v>
      </c>
      <c r="B38" s="20"/>
      <c r="C38" s="6"/>
      <c r="D38" s="69">
        <v>12</v>
      </c>
      <c r="E38" s="6"/>
      <c r="F38" s="6"/>
      <c r="G38" s="6"/>
      <c r="H38" s="6"/>
      <c r="I38" s="6"/>
      <c r="J38" s="6"/>
      <c r="K38" s="6"/>
      <c r="L38" s="6"/>
      <c r="M38" s="6"/>
      <c r="N38" s="6"/>
      <c r="O38" s="6"/>
      <c r="P38" s="6"/>
    </row>
    <row r="39" spans="1:16" ht="15.75" thickBot="1">
      <c r="A39" s="5" t="s">
        <v>533</v>
      </c>
      <c r="B39" s="20"/>
      <c r="C39" s="6"/>
      <c r="D39" s="69">
        <v>2</v>
      </c>
      <c r="E39" s="6"/>
      <c r="F39" s="6"/>
      <c r="G39" s="6"/>
      <c r="H39" s="6"/>
      <c r="I39" s="6"/>
      <c r="J39" s="6"/>
      <c r="K39" s="6"/>
      <c r="L39" s="6"/>
      <c r="M39" s="6"/>
      <c r="N39" s="6"/>
      <c r="O39" s="6"/>
      <c r="P39" s="6"/>
    </row>
    <row r="40" spans="1:16" ht="15.75" thickBot="1">
      <c r="A40" s="5" t="s">
        <v>551</v>
      </c>
      <c r="B40" s="20"/>
      <c r="C40" s="6"/>
      <c r="D40" s="69">
        <v>4</v>
      </c>
      <c r="E40" s="6"/>
      <c r="F40" s="6"/>
      <c r="G40" s="6"/>
      <c r="H40" s="6"/>
      <c r="I40" s="6"/>
      <c r="J40" s="6"/>
      <c r="K40" s="6"/>
      <c r="L40" s="6"/>
      <c r="M40" s="6"/>
      <c r="N40" s="6"/>
      <c r="O40" s="6"/>
      <c r="P40" s="6"/>
    </row>
    <row r="41" spans="1:16" ht="15.75" thickBot="1">
      <c r="A41" s="5" t="s">
        <v>117</v>
      </c>
      <c r="B41" s="20"/>
      <c r="C41" s="6"/>
      <c r="D41" s="69">
        <v>52</v>
      </c>
      <c r="E41" s="6"/>
      <c r="F41" s="6"/>
      <c r="G41" s="6"/>
      <c r="H41" s="6"/>
      <c r="I41" s="6"/>
      <c r="J41" s="6"/>
      <c r="K41" s="6"/>
      <c r="L41" s="6"/>
      <c r="M41" s="6"/>
      <c r="N41" s="6"/>
      <c r="O41" s="6"/>
      <c r="P41" s="6"/>
    </row>
    <row r="42" spans="1:16" ht="15.75" thickBot="1">
      <c r="A42" s="5" t="s">
        <v>118</v>
      </c>
      <c r="B42" s="20"/>
      <c r="C42" s="6"/>
      <c r="D42" s="69">
        <v>12</v>
      </c>
      <c r="E42" s="6"/>
      <c r="F42" s="6"/>
      <c r="G42" s="6"/>
      <c r="H42" s="6"/>
      <c r="I42" s="6"/>
      <c r="J42" s="6"/>
      <c r="K42" s="6"/>
      <c r="L42" s="6"/>
      <c r="M42" s="6"/>
      <c r="N42" s="6"/>
      <c r="O42" s="6"/>
      <c r="P42" s="6"/>
    </row>
    <row r="43" spans="1:16" ht="15.75" thickBot="1">
      <c r="A43" s="5" t="s">
        <v>108</v>
      </c>
      <c r="B43" s="20"/>
      <c r="C43" s="6"/>
      <c r="D43" s="68" t="s">
        <v>112</v>
      </c>
      <c r="E43" s="6"/>
      <c r="F43" s="6"/>
      <c r="G43" s="6"/>
      <c r="H43" s="6"/>
      <c r="I43" s="6"/>
      <c r="J43" s="6"/>
      <c r="K43" s="6"/>
      <c r="L43" s="6"/>
      <c r="M43" s="6"/>
      <c r="N43" s="6"/>
      <c r="O43" s="6"/>
      <c r="P43" s="6"/>
    </row>
    <row r="44" spans="1:16" ht="15.75" thickBot="1">
      <c r="A44" s="5" t="s">
        <v>553</v>
      </c>
      <c r="B44" s="20"/>
      <c r="C44" s="6"/>
      <c r="D44" s="69">
        <v>4</v>
      </c>
      <c r="E44" s="6"/>
      <c r="F44" s="6"/>
      <c r="G44" s="6"/>
      <c r="H44" s="6"/>
      <c r="I44" s="6"/>
      <c r="J44" s="6"/>
      <c r="K44" s="6"/>
      <c r="L44" s="6"/>
      <c r="M44" s="6"/>
      <c r="N44" s="6"/>
      <c r="O44" s="6"/>
      <c r="P44" s="6"/>
    </row>
    <row r="45" spans="1:16" ht="15.75" thickBot="1">
      <c r="A45" s="5"/>
      <c r="B45" s="20"/>
      <c r="C45" s="6"/>
      <c r="D45" s="69"/>
      <c r="E45" s="6"/>
      <c r="F45" s="6"/>
      <c r="G45" s="6"/>
      <c r="H45" s="6"/>
      <c r="I45" s="6"/>
      <c r="J45" s="6"/>
      <c r="K45" s="6"/>
      <c r="L45" s="6"/>
      <c r="M45" s="6"/>
      <c r="N45" s="6"/>
      <c r="O45" s="6"/>
      <c r="P45" s="6"/>
    </row>
    <row r="46" spans="1:16" ht="31.5" customHeight="1" thickBot="1">
      <c r="A46" s="228" t="s">
        <v>554</v>
      </c>
      <c r="B46" s="20"/>
      <c r="C46" s="6"/>
      <c r="D46" s="67"/>
      <c r="E46" s="6"/>
      <c r="F46" s="6"/>
      <c r="G46" s="6"/>
      <c r="H46" s="6"/>
      <c r="I46" s="6"/>
      <c r="J46" s="6"/>
      <c r="K46" s="6"/>
      <c r="L46" s="6"/>
      <c r="M46" s="6"/>
      <c r="N46" s="6"/>
      <c r="O46" s="6"/>
      <c r="P46" s="6"/>
    </row>
    <row r="47" spans="1:16" ht="15.75" thickBot="1">
      <c r="A47" s="5" t="s">
        <v>555</v>
      </c>
      <c r="B47" s="19"/>
      <c r="C47" s="6"/>
      <c r="D47" s="67"/>
      <c r="E47" s="6"/>
      <c r="F47" s="6"/>
      <c r="G47" s="6"/>
      <c r="H47" s="6"/>
      <c r="I47" s="6"/>
      <c r="J47" s="6"/>
      <c r="K47" s="6"/>
      <c r="L47" s="6"/>
      <c r="M47" s="6"/>
      <c r="N47" s="6"/>
      <c r="O47" s="6"/>
      <c r="P47" s="6"/>
    </row>
    <row r="48" spans="1:16" ht="15.75" thickBot="1">
      <c r="A48" s="5" t="s">
        <v>556</v>
      </c>
      <c r="B48" s="20"/>
      <c r="C48" s="6"/>
      <c r="D48" s="67"/>
      <c r="E48" s="6"/>
      <c r="F48" s="6"/>
      <c r="G48" s="6"/>
      <c r="H48" s="6"/>
      <c r="I48" s="6"/>
      <c r="J48" s="6"/>
      <c r="K48" s="6"/>
      <c r="L48" s="6"/>
      <c r="M48" s="6"/>
      <c r="N48" s="6"/>
      <c r="O48" s="6"/>
      <c r="P48" s="6"/>
    </row>
    <row r="49" spans="1:16" ht="15.75" thickBot="1">
      <c r="A49" s="5" t="s">
        <v>557</v>
      </c>
      <c r="B49" s="20"/>
      <c r="C49" s="6"/>
      <c r="D49" s="67"/>
      <c r="E49" s="6"/>
      <c r="F49" s="6"/>
      <c r="G49" s="6"/>
      <c r="H49" s="6"/>
      <c r="I49" s="6"/>
      <c r="J49" s="6"/>
      <c r="K49" s="6"/>
      <c r="L49" s="6"/>
      <c r="M49" s="6"/>
      <c r="N49" s="6"/>
      <c r="O49" s="6"/>
      <c r="P49" s="6"/>
    </row>
    <row r="50" spans="1:16" ht="15.75" thickBot="1">
      <c r="A50" s="5" t="s">
        <v>558</v>
      </c>
      <c r="B50" s="20"/>
      <c r="C50" s="6"/>
      <c r="D50" s="67"/>
      <c r="E50" s="6"/>
      <c r="F50" s="6"/>
      <c r="G50" s="6"/>
      <c r="H50" s="6"/>
      <c r="I50" s="6"/>
      <c r="J50" s="6"/>
      <c r="K50" s="6"/>
      <c r="L50" s="6"/>
      <c r="M50" s="6"/>
      <c r="N50" s="6"/>
      <c r="O50" s="6"/>
      <c r="P50" s="6"/>
    </row>
    <row r="51" spans="1:16" ht="15.75" thickBot="1">
      <c r="A51" s="5" t="s">
        <v>559</v>
      </c>
      <c r="B51" s="20"/>
      <c r="C51" s="6"/>
      <c r="D51" s="67"/>
      <c r="E51" s="6"/>
      <c r="F51" s="6"/>
      <c r="G51" s="6"/>
      <c r="H51" s="6"/>
      <c r="I51" s="6"/>
      <c r="J51" s="6"/>
      <c r="K51" s="6"/>
      <c r="L51" s="6"/>
      <c r="M51" s="6"/>
      <c r="N51" s="6"/>
      <c r="O51" s="6"/>
      <c r="P51" s="6"/>
    </row>
    <row r="52" spans="1:16" ht="15.75" thickBot="1">
      <c r="A52" s="5" t="s">
        <v>560</v>
      </c>
      <c r="B52" s="20"/>
      <c r="C52" s="6"/>
      <c r="D52" s="67"/>
      <c r="E52" s="6"/>
      <c r="F52" s="6"/>
      <c r="G52" s="6"/>
      <c r="H52" s="6"/>
      <c r="I52" s="6"/>
      <c r="J52" s="6"/>
      <c r="K52" s="6"/>
      <c r="L52" s="6"/>
      <c r="M52" s="6"/>
      <c r="N52" s="6"/>
      <c r="O52" s="6"/>
      <c r="P52" s="6"/>
    </row>
    <row r="53" spans="1:16" ht="15.75" thickBot="1">
      <c r="A53" s="5" t="s">
        <v>561</v>
      </c>
      <c r="B53" s="20"/>
      <c r="C53" s="6"/>
      <c r="D53" s="67"/>
      <c r="E53" s="6"/>
      <c r="F53" s="6"/>
      <c r="G53" s="6"/>
      <c r="H53" s="6"/>
      <c r="I53" s="6"/>
      <c r="J53" s="6"/>
      <c r="K53" s="6"/>
      <c r="L53" s="6"/>
      <c r="M53" s="6"/>
      <c r="N53" s="6"/>
      <c r="O53" s="6"/>
      <c r="P53" s="6"/>
    </row>
    <row r="54" spans="1:16" ht="15.75" thickBot="1">
      <c r="A54" s="5" t="s">
        <v>562</v>
      </c>
      <c r="B54" s="20"/>
      <c r="C54" s="6"/>
      <c r="D54" s="67"/>
      <c r="E54" s="6"/>
      <c r="F54" s="6"/>
      <c r="G54" s="6"/>
      <c r="H54" s="6"/>
      <c r="I54" s="6"/>
      <c r="J54" s="6"/>
      <c r="K54" s="6"/>
      <c r="L54" s="6"/>
      <c r="M54" s="6"/>
      <c r="N54" s="6"/>
      <c r="O54" s="6"/>
      <c r="P54" s="6"/>
    </row>
    <row r="55" spans="1:16" ht="15.75" thickBot="1">
      <c r="A55" s="5" t="s">
        <v>563</v>
      </c>
      <c r="B55" s="20"/>
      <c r="C55" s="6"/>
      <c r="D55" s="67"/>
      <c r="E55" s="6"/>
      <c r="F55" s="6"/>
      <c r="G55" s="6"/>
      <c r="H55" s="6"/>
      <c r="I55" s="6"/>
      <c r="J55" s="6"/>
      <c r="K55" s="6"/>
      <c r="L55" s="6"/>
      <c r="M55" s="6"/>
      <c r="N55" s="6"/>
      <c r="O55" s="6"/>
      <c r="P55" s="6"/>
    </row>
    <row r="56" spans="1:16" ht="15.75" thickBot="1">
      <c r="A56" s="5"/>
      <c r="B56" s="20"/>
      <c r="C56" s="6"/>
      <c r="D56" s="67"/>
      <c r="E56" s="6"/>
      <c r="F56" s="6"/>
      <c r="G56" s="6"/>
      <c r="H56" s="6"/>
      <c r="I56" s="6"/>
      <c r="J56" s="6"/>
      <c r="K56" s="6"/>
      <c r="L56" s="6"/>
      <c r="M56" s="6"/>
      <c r="N56" s="6"/>
      <c r="O56" s="6"/>
      <c r="P56" s="6"/>
    </row>
    <row r="57" spans="1:16" ht="15.75" thickBot="1">
      <c r="A57" s="4" t="s">
        <v>564</v>
      </c>
      <c r="B57" s="20"/>
      <c r="C57" s="6"/>
      <c r="D57" s="67"/>
      <c r="E57" s="6"/>
      <c r="F57" s="6"/>
      <c r="G57" s="6"/>
      <c r="H57" s="6"/>
      <c r="I57" s="6"/>
      <c r="J57" s="6"/>
      <c r="K57" s="6"/>
      <c r="L57" s="6"/>
      <c r="M57" s="6"/>
      <c r="N57" s="6"/>
      <c r="O57" s="6"/>
      <c r="P57" s="6"/>
    </row>
    <row r="58" spans="1:16" ht="15.75" thickBot="1">
      <c r="A58" s="5" t="s">
        <v>550</v>
      </c>
      <c r="B58" s="19"/>
      <c r="C58" s="6"/>
      <c r="D58" s="67"/>
      <c r="E58" s="6"/>
      <c r="F58" s="6"/>
      <c r="G58" s="6"/>
      <c r="H58" s="6"/>
      <c r="I58" s="6"/>
      <c r="J58" s="6"/>
      <c r="K58" s="6"/>
      <c r="L58" s="6"/>
      <c r="M58" s="6"/>
      <c r="N58" s="6"/>
      <c r="O58" s="6"/>
      <c r="P58" s="6"/>
    </row>
    <row r="59" spans="1:16" ht="15.75" thickBot="1">
      <c r="A59" s="5" t="s">
        <v>565</v>
      </c>
      <c r="B59" s="20"/>
      <c r="C59" s="6"/>
      <c r="D59" s="67"/>
      <c r="E59" s="6"/>
      <c r="F59" s="6"/>
      <c r="G59" s="6"/>
      <c r="H59" s="6"/>
      <c r="I59" s="6"/>
      <c r="J59" s="6"/>
      <c r="K59" s="6"/>
      <c r="L59" s="6"/>
      <c r="M59" s="6"/>
      <c r="N59" s="6"/>
      <c r="O59" s="6"/>
      <c r="P59" s="6"/>
    </row>
    <row r="60" spans="1:16" ht="15.75" thickBot="1">
      <c r="A60" s="5" t="s">
        <v>566</v>
      </c>
      <c r="B60" s="20"/>
      <c r="C60" s="6"/>
      <c r="D60" s="67"/>
      <c r="E60" s="6"/>
      <c r="F60" s="6"/>
      <c r="G60" s="6"/>
      <c r="H60" s="6"/>
      <c r="I60" s="6"/>
      <c r="J60" s="6"/>
      <c r="K60" s="6"/>
      <c r="L60" s="6"/>
      <c r="M60" s="6"/>
      <c r="N60" s="6"/>
      <c r="O60" s="6"/>
      <c r="P60" s="6"/>
    </row>
    <row r="61" spans="1:16" ht="15.75" thickBot="1">
      <c r="A61" s="5" t="s">
        <v>567</v>
      </c>
      <c r="B61" s="20"/>
      <c r="C61" s="6"/>
      <c r="D61" s="67"/>
      <c r="E61" s="6"/>
      <c r="F61" s="6"/>
      <c r="G61" s="6"/>
      <c r="H61" s="6"/>
      <c r="I61" s="6"/>
      <c r="J61" s="6"/>
      <c r="K61" s="6"/>
      <c r="L61" s="6"/>
      <c r="M61" s="6"/>
      <c r="N61" s="6"/>
      <c r="O61" s="6"/>
      <c r="P61" s="6"/>
    </row>
    <row r="62" spans="1:16" ht="15.75" thickBot="1">
      <c r="A62" s="4"/>
      <c r="B62" s="20"/>
      <c r="C62" s="6"/>
      <c r="D62" s="67"/>
      <c r="E62" s="6"/>
      <c r="F62" s="6"/>
      <c r="G62" s="6"/>
      <c r="H62" s="6"/>
      <c r="I62" s="6"/>
      <c r="J62" s="6"/>
      <c r="K62" s="6"/>
      <c r="L62" s="6"/>
      <c r="M62" s="6"/>
      <c r="N62" s="6"/>
      <c r="O62" s="6"/>
      <c r="P62" s="6"/>
    </row>
    <row r="63" spans="1:16" ht="15.75" thickBot="1">
      <c r="A63" s="4" t="s">
        <v>568</v>
      </c>
      <c r="B63" s="19"/>
      <c r="C63" s="6"/>
      <c r="D63" s="67"/>
      <c r="E63" s="6"/>
      <c r="F63" s="6"/>
      <c r="G63" s="6"/>
      <c r="H63" s="6"/>
      <c r="I63" s="6"/>
      <c r="J63" s="6"/>
      <c r="K63" s="6"/>
      <c r="L63" s="6"/>
      <c r="M63" s="6"/>
      <c r="N63" s="6"/>
      <c r="O63" s="6"/>
      <c r="P63" s="6"/>
    </row>
    <row r="64" spans="1:16" ht="15.75" thickBot="1">
      <c r="A64" s="5" t="s">
        <v>569</v>
      </c>
      <c r="B64" s="19"/>
      <c r="C64" s="6"/>
      <c r="D64" s="67"/>
      <c r="E64" s="6"/>
      <c r="F64" s="6"/>
      <c r="G64" s="6"/>
      <c r="H64" s="6"/>
      <c r="I64" s="6"/>
      <c r="J64" s="6"/>
      <c r="K64" s="6"/>
      <c r="L64" s="6"/>
      <c r="M64" s="6"/>
      <c r="N64" s="6"/>
      <c r="O64" s="6"/>
      <c r="P64" s="6"/>
    </row>
    <row r="65" spans="1:16" ht="15.75" thickBot="1">
      <c r="A65" s="5" t="s">
        <v>570</v>
      </c>
      <c r="B65" s="20"/>
      <c r="C65" s="6"/>
      <c r="D65" s="67"/>
      <c r="E65" s="6"/>
      <c r="F65" s="6"/>
      <c r="G65" s="6"/>
      <c r="H65" s="6"/>
      <c r="I65" s="6"/>
      <c r="J65" s="6"/>
      <c r="K65" s="6"/>
      <c r="L65" s="6"/>
      <c r="M65" s="6"/>
      <c r="N65" s="6"/>
      <c r="O65" s="6"/>
      <c r="P65" s="6"/>
    </row>
    <row r="66" spans="1:16" ht="15.75" thickBot="1">
      <c r="A66" s="5" t="s">
        <v>571</v>
      </c>
      <c r="B66" s="20"/>
      <c r="C66" s="6"/>
      <c r="D66" s="67"/>
      <c r="E66" s="6"/>
      <c r="F66" s="6"/>
      <c r="G66" s="6"/>
      <c r="H66" s="6"/>
      <c r="I66" s="6"/>
      <c r="J66" s="6"/>
      <c r="K66" s="6"/>
      <c r="L66" s="6"/>
      <c r="M66" s="6"/>
      <c r="N66" s="6"/>
      <c r="O66" s="6"/>
      <c r="P66" s="6"/>
    </row>
    <row r="67" spans="1:16" ht="15.75" thickBot="1">
      <c r="A67" s="5" t="s">
        <v>572</v>
      </c>
      <c r="B67" s="20"/>
      <c r="C67" s="6"/>
      <c r="D67" s="67"/>
      <c r="E67" s="6"/>
      <c r="F67" s="6"/>
      <c r="G67" s="6"/>
      <c r="H67" s="6"/>
      <c r="I67" s="6"/>
      <c r="J67" s="6"/>
      <c r="K67" s="6"/>
      <c r="L67" s="6"/>
      <c r="M67" s="6"/>
      <c r="N67" s="6"/>
      <c r="O67" s="6"/>
      <c r="P67" s="6"/>
    </row>
    <row r="68" spans="1:16" ht="15.75" thickBot="1">
      <c r="A68" s="5" t="s">
        <v>573</v>
      </c>
      <c r="B68" s="20"/>
      <c r="C68" s="6"/>
      <c r="D68" s="67"/>
      <c r="E68" s="6"/>
      <c r="F68" s="6"/>
      <c r="G68" s="6"/>
      <c r="H68" s="6"/>
      <c r="I68" s="6"/>
      <c r="J68" s="6"/>
      <c r="K68" s="6"/>
      <c r="L68" s="6"/>
      <c r="M68" s="6"/>
      <c r="N68" s="6"/>
      <c r="O68" s="6"/>
      <c r="P68" s="6"/>
    </row>
    <row r="69" spans="1:16" ht="15.75" thickBot="1">
      <c r="A69" s="5" t="s">
        <v>574</v>
      </c>
      <c r="B69" s="20"/>
      <c r="C69" s="6"/>
      <c r="D69" s="67"/>
      <c r="E69" s="6"/>
      <c r="F69" s="6"/>
      <c r="G69" s="6"/>
      <c r="H69" s="6"/>
      <c r="I69" s="6"/>
      <c r="J69" s="6"/>
      <c r="K69" s="6"/>
      <c r="L69" s="6"/>
      <c r="M69" s="6"/>
      <c r="N69" s="6"/>
      <c r="O69" s="6"/>
      <c r="P69" s="6"/>
    </row>
    <row r="70" spans="1:16" ht="15.75" thickBot="1">
      <c r="A70" s="5" t="s">
        <v>575</v>
      </c>
      <c r="B70" s="20"/>
      <c r="C70" s="6"/>
      <c r="D70" s="67"/>
      <c r="E70" s="6"/>
      <c r="F70" s="6"/>
      <c r="G70" s="6"/>
      <c r="H70" s="6"/>
      <c r="I70" s="6"/>
      <c r="J70" s="6"/>
      <c r="K70" s="6"/>
      <c r="L70" s="6"/>
      <c r="M70" s="6"/>
      <c r="N70" s="6"/>
      <c r="O70" s="6"/>
      <c r="P70" s="6"/>
    </row>
    <row r="71" spans="1:16" ht="15.75" thickBot="1">
      <c r="A71" s="5"/>
      <c r="B71" s="20"/>
      <c r="C71" s="6"/>
      <c r="D71" s="67"/>
      <c r="E71" s="6"/>
      <c r="F71" s="6"/>
      <c r="G71" s="6"/>
      <c r="H71" s="6"/>
      <c r="I71" s="6"/>
      <c r="J71" s="6"/>
      <c r="K71" s="6"/>
      <c r="L71" s="6"/>
      <c r="M71" s="6"/>
      <c r="N71" s="6"/>
      <c r="O71" s="6"/>
      <c r="P71" s="6"/>
    </row>
    <row r="72" spans="1:16" ht="15.75" thickBot="1">
      <c r="A72" s="4" t="s">
        <v>576</v>
      </c>
      <c r="B72" s="20"/>
      <c r="C72" s="6"/>
      <c r="D72" s="67"/>
      <c r="E72" s="6"/>
      <c r="F72" s="6"/>
      <c r="G72" s="6"/>
      <c r="H72" s="6"/>
      <c r="I72" s="6"/>
      <c r="J72" s="6"/>
      <c r="K72" s="6"/>
      <c r="L72" s="6"/>
      <c r="M72" s="6"/>
      <c r="N72" s="6"/>
      <c r="O72" s="6"/>
      <c r="P72" s="6"/>
    </row>
    <row r="73" spans="1:16" ht="15.75" thickBot="1">
      <c r="A73" s="5" t="s">
        <v>577</v>
      </c>
      <c r="B73" s="19"/>
      <c r="C73" s="6"/>
      <c r="D73" s="67"/>
      <c r="E73" s="6"/>
      <c r="F73" s="6"/>
      <c r="G73" s="6"/>
      <c r="H73" s="6"/>
      <c r="I73" s="6"/>
      <c r="J73" s="6"/>
      <c r="K73" s="6"/>
      <c r="L73" s="6"/>
      <c r="M73" s="6"/>
      <c r="N73" s="6"/>
      <c r="O73" s="6"/>
      <c r="P73" s="6"/>
    </row>
    <row r="74" spans="1:16" ht="15.75" thickBot="1">
      <c r="A74" s="5" t="s">
        <v>578</v>
      </c>
      <c r="B74" s="20"/>
      <c r="C74" s="6"/>
      <c r="D74" s="67"/>
      <c r="E74" s="6"/>
      <c r="F74" s="6"/>
      <c r="G74" s="6"/>
      <c r="H74" s="6"/>
      <c r="I74" s="6"/>
      <c r="J74" s="6"/>
      <c r="K74" s="6"/>
      <c r="L74" s="6"/>
      <c r="M74" s="6"/>
      <c r="N74" s="6"/>
      <c r="O74" s="6"/>
      <c r="P74" s="6"/>
    </row>
    <row r="75" spans="1:16" ht="15.75" thickBot="1">
      <c r="A75" s="5" t="s">
        <v>579</v>
      </c>
      <c r="B75" s="20"/>
      <c r="C75" s="6"/>
      <c r="D75" s="67"/>
      <c r="E75" s="6"/>
      <c r="F75" s="6"/>
      <c r="G75" s="6"/>
      <c r="H75" s="6"/>
      <c r="I75" s="6"/>
      <c r="J75" s="6"/>
      <c r="K75" s="6"/>
      <c r="L75" s="6"/>
      <c r="M75" s="6"/>
      <c r="N75" s="6"/>
      <c r="O75" s="6"/>
      <c r="P75" s="6"/>
    </row>
    <row r="76" spans="1:16" ht="15.75" thickBot="1">
      <c r="A76" s="5" t="s">
        <v>580</v>
      </c>
      <c r="B76" s="20"/>
      <c r="C76" s="6"/>
      <c r="D76" s="67"/>
      <c r="E76" s="6"/>
      <c r="F76" s="6"/>
      <c r="G76" s="6"/>
      <c r="H76" s="6"/>
      <c r="I76" s="6"/>
      <c r="J76" s="6"/>
      <c r="K76" s="6"/>
      <c r="L76" s="6"/>
      <c r="M76" s="6"/>
      <c r="N76" s="6"/>
      <c r="O76" s="6"/>
      <c r="P76" s="6"/>
    </row>
    <row r="77" spans="1:16" ht="15.75" thickBot="1">
      <c r="A77" s="5" t="s">
        <v>581</v>
      </c>
      <c r="B77" s="20"/>
      <c r="C77" s="6"/>
      <c r="D77" s="67"/>
      <c r="E77" s="6"/>
      <c r="F77" s="6"/>
      <c r="G77" s="6"/>
      <c r="H77" s="6"/>
      <c r="I77" s="6"/>
      <c r="J77" s="6"/>
      <c r="K77" s="6"/>
      <c r="L77" s="6"/>
      <c r="M77" s="6"/>
      <c r="N77" s="6"/>
      <c r="O77" s="6"/>
      <c r="P77" s="6"/>
    </row>
    <row r="78" spans="1:16" ht="15.75" thickBot="1">
      <c r="A78" s="5" t="s">
        <v>582</v>
      </c>
      <c r="B78" s="20"/>
      <c r="C78" s="6"/>
      <c r="D78" s="67"/>
      <c r="E78" s="6"/>
      <c r="F78" s="6"/>
      <c r="G78" s="6"/>
      <c r="H78" s="6"/>
      <c r="I78" s="6"/>
      <c r="J78" s="6"/>
      <c r="K78" s="6"/>
      <c r="L78" s="6"/>
      <c r="M78" s="6"/>
      <c r="N78" s="6"/>
      <c r="O78" s="6"/>
      <c r="P78" s="6"/>
    </row>
    <row r="79" spans="1:16" ht="15.75" thickBot="1">
      <c r="A79" s="5" t="s">
        <v>583</v>
      </c>
      <c r="B79" s="20"/>
      <c r="C79" s="6"/>
      <c r="D79" s="67"/>
      <c r="E79" s="6"/>
      <c r="F79" s="6"/>
      <c r="G79" s="6"/>
      <c r="H79" s="6"/>
      <c r="I79" s="6"/>
      <c r="J79" s="6"/>
      <c r="K79" s="6"/>
      <c r="L79" s="6"/>
      <c r="M79" s="6"/>
      <c r="N79" s="6"/>
      <c r="O79" s="6"/>
      <c r="P79" s="6"/>
    </row>
    <row r="80" spans="1:16" ht="15.75" thickBot="1">
      <c r="A80" s="5" t="s">
        <v>584</v>
      </c>
      <c r="B80" s="20"/>
      <c r="C80" s="6"/>
      <c r="D80" s="67"/>
      <c r="E80" s="6"/>
      <c r="F80" s="6"/>
      <c r="G80" s="6"/>
      <c r="H80" s="6"/>
      <c r="I80" s="6"/>
      <c r="J80" s="6"/>
      <c r="K80" s="6"/>
      <c r="L80" s="6"/>
      <c r="M80" s="6"/>
      <c r="N80" s="6"/>
      <c r="O80" s="6"/>
      <c r="P80" s="6"/>
    </row>
    <row r="81" spans="1:16" ht="15.75" thickBot="1">
      <c r="A81" s="5" t="s">
        <v>585</v>
      </c>
      <c r="B81" s="20"/>
      <c r="C81" s="6"/>
      <c r="D81" s="67"/>
      <c r="E81" s="6"/>
      <c r="F81" s="6"/>
      <c r="G81" s="6"/>
      <c r="H81" s="6"/>
      <c r="I81" s="6"/>
      <c r="J81" s="6"/>
      <c r="K81" s="6"/>
      <c r="L81" s="6"/>
      <c r="M81" s="6"/>
      <c r="N81" s="6"/>
      <c r="O81" s="6"/>
      <c r="P81" s="6"/>
    </row>
    <row r="82" spans="1:16" ht="15.75" thickBot="1">
      <c r="A82" s="5"/>
      <c r="B82" s="20"/>
      <c r="C82" s="6"/>
      <c r="D82" s="67"/>
      <c r="E82" s="6"/>
      <c r="F82" s="6"/>
      <c r="G82" s="6"/>
      <c r="H82" s="6"/>
      <c r="I82" s="6"/>
      <c r="J82" s="6"/>
      <c r="K82" s="6"/>
      <c r="L82" s="6"/>
      <c r="M82" s="6"/>
      <c r="N82" s="6"/>
      <c r="O82" s="6"/>
      <c r="P82" s="6"/>
    </row>
    <row r="83" spans="1:16" ht="15.75" thickBot="1">
      <c r="A83" s="4" t="s">
        <v>586</v>
      </c>
      <c r="B83" s="20"/>
      <c r="C83" s="6"/>
      <c r="D83" s="67"/>
      <c r="E83" s="6"/>
      <c r="F83" s="6"/>
      <c r="G83" s="6"/>
      <c r="H83" s="6"/>
      <c r="I83" s="6"/>
      <c r="J83" s="6"/>
      <c r="K83" s="6"/>
      <c r="L83" s="6"/>
      <c r="M83" s="6"/>
      <c r="N83" s="6"/>
      <c r="O83" s="6"/>
      <c r="P83" s="6"/>
    </row>
    <row r="84" spans="1:16" ht="15.75" thickBot="1">
      <c r="A84" s="5" t="s">
        <v>587</v>
      </c>
      <c r="B84" s="19"/>
      <c r="C84" s="6"/>
      <c r="D84" s="67"/>
      <c r="E84" s="6"/>
      <c r="F84" s="6"/>
      <c r="G84" s="6"/>
      <c r="H84" s="6"/>
      <c r="I84" s="6"/>
      <c r="J84" s="6"/>
      <c r="K84" s="6"/>
      <c r="L84" s="6"/>
      <c r="M84" s="6"/>
      <c r="N84" s="6"/>
      <c r="O84" s="6"/>
      <c r="P84" s="6"/>
    </row>
    <row r="85" spans="1:16" ht="15.75" thickBot="1">
      <c r="A85" s="5" t="s">
        <v>588</v>
      </c>
      <c r="B85" s="20"/>
      <c r="C85" s="6"/>
      <c r="D85" s="67"/>
      <c r="E85" s="6"/>
      <c r="F85" s="6"/>
      <c r="G85" s="6"/>
      <c r="H85" s="6"/>
      <c r="I85" s="6"/>
      <c r="J85" s="6"/>
      <c r="K85" s="6"/>
      <c r="L85" s="6"/>
      <c r="M85" s="6"/>
      <c r="N85" s="6"/>
      <c r="O85" s="6"/>
      <c r="P85" s="6"/>
    </row>
    <row r="86" spans="1:16" ht="15.75" thickBot="1">
      <c r="A86" s="5" t="s">
        <v>589</v>
      </c>
      <c r="B86" s="20"/>
      <c r="C86" s="6"/>
      <c r="D86" s="67"/>
      <c r="E86" s="6"/>
      <c r="F86" s="6"/>
      <c r="G86" s="6"/>
      <c r="H86" s="6"/>
      <c r="I86" s="6"/>
      <c r="J86" s="6"/>
      <c r="K86" s="6"/>
      <c r="L86" s="6"/>
      <c r="M86" s="6"/>
      <c r="N86" s="6"/>
      <c r="O86" s="6"/>
      <c r="P86" s="6"/>
    </row>
    <row r="87" spans="1:16" ht="15.75" thickBot="1">
      <c r="A87" s="5" t="s">
        <v>590</v>
      </c>
      <c r="B87" s="20"/>
      <c r="C87" s="6"/>
      <c r="D87" s="67"/>
      <c r="E87" s="6"/>
      <c r="F87" s="6"/>
      <c r="G87" s="6"/>
      <c r="H87" s="6"/>
      <c r="I87" s="6"/>
      <c r="J87" s="6"/>
      <c r="K87" s="6"/>
      <c r="L87" s="6"/>
      <c r="M87" s="6"/>
      <c r="N87" s="6"/>
      <c r="O87" s="6"/>
      <c r="P87" s="6"/>
    </row>
    <row r="88" spans="1:16" ht="15.75" thickBot="1">
      <c r="A88" s="5" t="s">
        <v>591</v>
      </c>
      <c r="B88" s="20"/>
      <c r="C88" s="6"/>
      <c r="D88" s="67"/>
      <c r="E88" s="6"/>
      <c r="F88" s="6"/>
      <c r="G88" s="6"/>
      <c r="H88" s="6"/>
      <c r="I88" s="6"/>
      <c r="J88" s="6"/>
      <c r="K88" s="6"/>
      <c r="L88" s="6"/>
      <c r="M88" s="6"/>
      <c r="N88" s="6"/>
      <c r="O88" s="6"/>
      <c r="P88" s="6"/>
    </row>
    <row r="89" spans="1:16" ht="15.75" thickBot="1">
      <c r="A89" s="5" t="s">
        <v>592</v>
      </c>
      <c r="B89" s="20"/>
      <c r="C89" s="6"/>
      <c r="D89" s="67"/>
      <c r="E89" s="6"/>
      <c r="F89" s="6"/>
      <c r="G89" s="6"/>
      <c r="H89" s="6"/>
      <c r="I89" s="6"/>
      <c r="J89" s="6"/>
      <c r="K89" s="6"/>
      <c r="L89" s="6"/>
      <c r="M89" s="6"/>
      <c r="N89" s="6"/>
      <c r="O89" s="6"/>
      <c r="P89" s="6"/>
    </row>
    <row r="90" spans="1:16" ht="15.75" thickBot="1">
      <c r="A90" s="5" t="s">
        <v>593</v>
      </c>
      <c r="B90" s="20"/>
      <c r="C90" s="6"/>
      <c r="D90" s="67"/>
      <c r="E90" s="6"/>
      <c r="F90" s="6"/>
      <c r="G90" s="6"/>
      <c r="H90" s="6"/>
      <c r="I90" s="6"/>
      <c r="J90" s="6"/>
      <c r="K90" s="6"/>
      <c r="L90" s="6"/>
      <c r="M90" s="6"/>
      <c r="N90" s="6"/>
      <c r="O90" s="6"/>
      <c r="P90" s="6"/>
    </row>
    <row r="91" spans="1:16" ht="15.75" thickBot="1">
      <c r="A91" s="2"/>
      <c r="B91" s="20"/>
      <c r="C91" s="6"/>
      <c r="D91" s="67"/>
      <c r="E91" s="6"/>
      <c r="F91" s="6"/>
      <c r="G91" s="6"/>
      <c r="H91" s="6"/>
      <c r="I91" s="6"/>
      <c r="J91" s="6"/>
      <c r="K91" s="6"/>
      <c r="L91" s="6"/>
      <c r="M91" s="6"/>
      <c r="N91" s="6"/>
      <c r="O91" s="6"/>
      <c r="P91" s="6"/>
    </row>
    <row r="92" spans="1:16" ht="15.75" thickBot="1">
      <c r="A92" s="4" t="s">
        <v>594</v>
      </c>
      <c r="B92" s="3"/>
      <c r="C92" s="6"/>
      <c r="D92" s="67"/>
      <c r="E92" s="6"/>
      <c r="F92" s="6"/>
      <c r="G92" s="6"/>
      <c r="H92" s="6"/>
      <c r="I92" s="6"/>
      <c r="J92" s="6"/>
      <c r="K92" s="6"/>
      <c r="L92" s="6"/>
      <c r="M92" s="6"/>
      <c r="N92" s="6"/>
      <c r="O92" s="6"/>
      <c r="P92" s="6"/>
    </row>
    <row r="93" spans="1:16" ht="15.75" thickBot="1">
      <c r="A93" s="5" t="s">
        <v>595</v>
      </c>
      <c r="B93" s="19"/>
      <c r="C93" s="6"/>
      <c r="D93" s="67"/>
      <c r="E93" s="6"/>
      <c r="F93" s="6"/>
      <c r="G93" s="6"/>
      <c r="H93" s="6"/>
      <c r="I93" s="6"/>
      <c r="J93" s="6"/>
      <c r="K93" s="6"/>
      <c r="L93" s="6"/>
      <c r="M93" s="6"/>
      <c r="N93" s="6"/>
      <c r="O93" s="6"/>
      <c r="P93" s="6"/>
    </row>
    <row r="94" spans="1:16" ht="15.75" thickBot="1">
      <c r="A94" s="5" t="s">
        <v>596</v>
      </c>
      <c r="B94" s="20"/>
      <c r="C94" s="6"/>
      <c r="D94" s="67"/>
      <c r="E94" s="6"/>
      <c r="F94" s="6"/>
      <c r="G94" s="6"/>
      <c r="H94" s="6"/>
      <c r="I94" s="6"/>
      <c r="J94" s="6"/>
      <c r="K94" s="6"/>
      <c r="L94" s="6"/>
      <c r="M94" s="6"/>
      <c r="N94" s="6"/>
      <c r="O94" s="6"/>
      <c r="P94" s="6"/>
    </row>
    <row r="95" spans="1:16" ht="15.75" thickBot="1">
      <c r="A95" s="5" t="s">
        <v>597</v>
      </c>
      <c r="B95" s="20"/>
      <c r="C95" s="6"/>
      <c r="D95" s="67"/>
      <c r="E95" s="6"/>
      <c r="F95" s="6"/>
      <c r="G95" s="6"/>
      <c r="H95" s="6"/>
      <c r="I95" s="6"/>
      <c r="J95" s="6"/>
      <c r="K95" s="6"/>
      <c r="L95" s="6"/>
      <c r="M95" s="6"/>
      <c r="N95" s="6"/>
      <c r="O95" s="6"/>
      <c r="P95" s="6"/>
    </row>
    <row r="96" spans="1:16" ht="15.75" thickBot="1">
      <c r="A96" s="5" t="s">
        <v>598</v>
      </c>
      <c r="B96" s="20"/>
      <c r="C96" s="6"/>
      <c r="D96" s="67"/>
      <c r="E96" s="6"/>
      <c r="F96" s="6"/>
      <c r="G96" s="6"/>
      <c r="H96" s="6"/>
      <c r="I96" s="6"/>
      <c r="J96" s="6"/>
      <c r="K96" s="6"/>
      <c r="L96" s="6"/>
      <c r="M96" s="6"/>
      <c r="N96" s="6"/>
      <c r="O96" s="6"/>
      <c r="P96" s="6"/>
    </row>
    <row r="97" spans="1:16" ht="15.75" thickBot="1">
      <c r="A97" s="5" t="s">
        <v>599</v>
      </c>
      <c r="B97" s="20"/>
      <c r="C97" s="6"/>
      <c r="D97" s="67"/>
      <c r="E97" s="6"/>
      <c r="F97" s="6"/>
      <c r="G97" s="6"/>
      <c r="H97" s="6"/>
      <c r="I97" s="6"/>
      <c r="J97" s="6"/>
      <c r="K97" s="6"/>
      <c r="L97" s="6"/>
      <c r="M97" s="6"/>
      <c r="N97" s="6"/>
      <c r="O97" s="6"/>
      <c r="P97" s="6"/>
    </row>
    <row r="98" spans="1:16" ht="15.75" thickBot="1">
      <c r="A98" s="5" t="s">
        <v>539</v>
      </c>
      <c r="B98" s="20"/>
      <c r="C98" s="6"/>
      <c r="D98" s="67"/>
      <c r="E98" s="6"/>
      <c r="F98" s="6"/>
      <c r="G98" s="6"/>
      <c r="H98" s="6"/>
      <c r="I98" s="6"/>
      <c r="J98" s="6"/>
      <c r="K98" s="6"/>
      <c r="L98" s="6"/>
      <c r="M98" s="6"/>
      <c r="N98" s="6"/>
      <c r="O98" s="6"/>
      <c r="P98" s="6"/>
    </row>
    <row r="99" spans="1:16" ht="15.75" thickBot="1">
      <c r="A99" s="5" t="s">
        <v>600</v>
      </c>
      <c r="B99" s="20"/>
      <c r="C99" s="6"/>
      <c r="D99" s="67"/>
      <c r="E99" s="6"/>
      <c r="F99" s="6"/>
      <c r="G99" s="6"/>
      <c r="H99" s="6"/>
      <c r="I99" s="6"/>
      <c r="J99" s="6"/>
      <c r="K99" s="6"/>
      <c r="L99" s="6"/>
      <c r="M99" s="6"/>
      <c r="N99" s="6"/>
      <c r="O99" s="6"/>
      <c r="P99" s="6"/>
    </row>
    <row r="100" spans="1:16" ht="15.75" thickBot="1">
      <c r="A100" s="5"/>
      <c r="B100" s="20"/>
      <c r="C100" s="6"/>
      <c r="D100" s="67"/>
      <c r="E100" s="6"/>
      <c r="F100" s="6"/>
      <c r="G100" s="6"/>
      <c r="H100" s="6"/>
      <c r="I100" s="6"/>
      <c r="J100" s="6"/>
      <c r="K100" s="6"/>
      <c r="L100" s="6"/>
      <c r="M100" s="6"/>
      <c r="N100" s="6"/>
      <c r="O100" s="6"/>
      <c r="P100" s="6"/>
    </row>
    <row r="101" spans="1:16" ht="15.75" thickBot="1">
      <c r="A101" s="4" t="s">
        <v>601</v>
      </c>
      <c r="B101" s="20"/>
      <c r="C101" s="6"/>
      <c r="D101" s="67"/>
      <c r="E101" s="6"/>
      <c r="F101" s="6"/>
      <c r="G101" s="6"/>
      <c r="H101" s="6"/>
      <c r="I101" s="6"/>
      <c r="J101" s="6"/>
      <c r="K101" s="6"/>
      <c r="L101" s="6"/>
      <c r="M101" s="6"/>
      <c r="N101" s="6"/>
      <c r="O101" s="6"/>
      <c r="P101" s="6"/>
    </row>
    <row r="102" spans="1:16" ht="15.75" thickBot="1">
      <c r="A102" s="5" t="s">
        <v>602</v>
      </c>
      <c r="B102" s="19"/>
      <c r="C102" s="6"/>
      <c r="D102" s="67"/>
      <c r="E102" s="6"/>
      <c r="F102" s="6"/>
      <c r="G102" s="6"/>
      <c r="H102" s="6"/>
      <c r="I102" s="6"/>
      <c r="J102" s="6"/>
      <c r="K102" s="6"/>
      <c r="L102" s="6"/>
      <c r="M102" s="6"/>
      <c r="N102" s="6"/>
      <c r="O102" s="6"/>
      <c r="P102" s="6"/>
    </row>
    <row r="103" spans="1:16" ht="15.75" thickBot="1">
      <c r="A103" s="5" t="s">
        <v>603</v>
      </c>
      <c r="B103" s="20"/>
      <c r="C103" s="6"/>
      <c r="D103" s="67"/>
      <c r="E103" s="6"/>
      <c r="F103" s="6"/>
      <c r="G103" s="6"/>
      <c r="H103" s="6"/>
      <c r="I103" s="6"/>
      <c r="J103" s="6"/>
      <c r="K103" s="6"/>
      <c r="L103" s="6"/>
      <c r="M103" s="6"/>
      <c r="N103" s="6"/>
      <c r="O103" s="6"/>
      <c r="P103" s="6"/>
    </row>
    <row r="104" spans="1:16" ht="15.75" thickBot="1">
      <c r="A104" s="5" t="s">
        <v>604</v>
      </c>
      <c r="B104" s="20"/>
      <c r="C104" s="6"/>
      <c r="D104" s="67"/>
      <c r="E104" s="6"/>
      <c r="F104" s="6"/>
      <c r="G104" s="6"/>
      <c r="H104" s="6"/>
      <c r="I104" s="6"/>
      <c r="J104" s="6"/>
      <c r="K104" s="6"/>
      <c r="L104" s="6"/>
      <c r="M104" s="6"/>
      <c r="N104" s="6"/>
      <c r="O104" s="6"/>
      <c r="P104" s="6"/>
    </row>
    <row r="105" spans="1:16" ht="15.75" thickBot="1">
      <c r="A105" s="5" t="s">
        <v>605</v>
      </c>
      <c r="B105" s="20"/>
      <c r="C105" s="6"/>
      <c r="D105" s="67"/>
      <c r="E105" s="6"/>
      <c r="F105" s="6"/>
      <c r="G105" s="6"/>
      <c r="H105" s="6"/>
      <c r="I105" s="6"/>
      <c r="J105" s="6"/>
      <c r="K105" s="6"/>
      <c r="L105" s="6"/>
      <c r="M105" s="6"/>
      <c r="N105" s="6"/>
      <c r="O105" s="6"/>
      <c r="P105" s="6"/>
    </row>
    <row r="106" spans="1:16" ht="15.75" thickBot="1">
      <c r="A106" s="5" t="s">
        <v>606</v>
      </c>
      <c r="B106" s="20"/>
      <c r="C106" s="6"/>
      <c r="D106" s="67"/>
      <c r="E106" s="6"/>
      <c r="F106" s="6"/>
      <c r="G106" s="6"/>
      <c r="H106" s="6"/>
      <c r="I106" s="6"/>
      <c r="J106" s="6"/>
      <c r="K106" s="6"/>
      <c r="L106" s="6"/>
      <c r="M106" s="6"/>
      <c r="N106" s="6"/>
      <c r="O106" s="6"/>
      <c r="P106" s="6"/>
    </row>
    <row r="107" spans="1:16" ht="15.75" thickBot="1">
      <c r="A107" s="5" t="s">
        <v>607</v>
      </c>
      <c r="B107" s="20"/>
      <c r="C107" s="6"/>
      <c r="D107" s="67"/>
      <c r="E107" s="6"/>
      <c r="F107" s="6"/>
      <c r="G107" s="6"/>
      <c r="H107" s="6"/>
      <c r="I107" s="6"/>
      <c r="J107" s="6"/>
      <c r="K107" s="6"/>
      <c r="L107" s="6"/>
      <c r="M107" s="6"/>
      <c r="N107" s="6"/>
      <c r="O107" s="6"/>
      <c r="P107" s="6"/>
    </row>
    <row r="108" spans="1:16" ht="15.75" thickBot="1">
      <c r="A108" s="5" t="s">
        <v>608</v>
      </c>
      <c r="B108" s="20"/>
      <c r="C108" s="6"/>
      <c r="D108" s="67"/>
      <c r="E108" s="6"/>
      <c r="F108" s="6"/>
      <c r="G108" s="6"/>
      <c r="H108" s="6"/>
      <c r="I108" s="6"/>
      <c r="J108" s="6"/>
      <c r="K108" s="6"/>
      <c r="L108" s="6"/>
      <c r="M108" s="6"/>
      <c r="N108" s="6"/>
      <c r="O108" s="6"/>
      <c r="P108" s="6"/>
    </row>
    <row r="109" spans="1:16" ht="15.75" thickBot="1">
      <c r="A109" s="5" t="s">
        <v>609</v>
      </c>
      <c r="B109" s="20"/>
      <c r="C109" s="6"/>
      <c r="D109" s="67"/>
      <c r="E109" s="6"/>
      <c r="F109" s="6"/>
      <c r="G109" s="6"/>
      <c r="H109" s="6"/>
      <c r="I109" s="6"/>
      <c r="J109" s="6"/>
      <c r="K109" s="6"/>
      <c r="L109" s="6"/>
      <c r="M109" s="6"/>
      <c r="N109" s="6"/>
      <c r="O109" s="6"/>
      <c r="P109" s="6"/>
    </row>
    <row r="110" spans="1:16" ht="15.75" thickBot="1">
      <c r="A110" s="5"/>
      <c r="B110" s="20"/>
      <c r="C110" s="6"/>
      <c r="D110" s="67"/>
      <c r="E110" s="6"/>
      <c r="F110" s="6"/>
      <c r="G110" s="6"/>
      <c r="H110" s="6"/>
      <c r="I110" s="6"/>
      <c r="J110" s="6"/>
      <c r="K110" s="6"/>
      <c r="L110" s="6"/>
      <c r="M110" s="6"/>
      <c r="N110" s="6"/>
      <c r="O110" s="6"/>
      <c r="P110" s="6"/>
    </row>
    <row r="111" spans="1:16" ht="15.75" thickBot="1">
      <c r="A111" s="4"/>
      <c r="B111" s="20"/>
      <c r="C111" s="6"/>
      <c r="D111" s="67"/>
      <c r="E111" s="6"/>
      <c r="F111" s="6"/>
      <c r="G111" s="6"/>
      <c r="H111" s="6"/>
      <c r="I111" s="6"/>
      <c r="J111" s="6"/>
      <c r="K111" s="6"/>
      <c r="L111" s="6"/>
      <c r="M111" s="6"/>
      <c r="N111" s="6"/>
      <c r="O111" s="6"/>
      <c r="P111" s="6"/>
    </row>
    <row r="112" spans="1:16" ht="15.75" thickBot="1">
      <c r="A112" s="4" t="s">
        <v>610</v>
      </c>
      <c r="B112" s="19"/>
      <c r="C112" s="6"/>
      <c r="D112" s="67"/>
      <c r="E112" s="6"/>
      <c r="F112" s="6"/>
      <c r="G112" s="6"/>
      <c r="H112" s="6"/>
      <c r="I112" s="6"/>
      <c r="J112" s="6"/>
      <c r="K112" s="6"/>
      <c r="L112" s="6"/>
      <c r="M112" s="6"/>
      <c r="N112" s="6"/>
      <c r="O112" s="6"/>
      <c r="P112" s="6"/>
    </row>
    <row r="113" spans="1:16" ht="15.75" thickBot="1">
      <c r="A113" s="5" t="s">
        <v>496</v>
      </c>
      <c r="B113" s="19"/>
      <c r="C113" s="6"/>
      <c r="D113" s="67"/>
      <c r="E113" s="6"/>
      <c r="F113" s="6"/>
      <c r="G113" s="6"/>
      <c r="H113" s="6"/>
      <c r="I113" s="6"/>
      <c r="J113" s="6"/>
      <c r="K113" s="6"/>
      <c r="L113" s="6"/>
      <c r="M113" s="6"/>
      <c r="N113" s="6"/>
      <c r="O113" s="6"/>
      <c r="P113" s="6"/>
    </row>
    <row r="114" spans="1:16" ht="15.75" thickBot="1">
      <c r="A114" s="5" t="s">
        <v>539</v>
      </c>
      <c r="B114" s="20"/>
      <c r="C114" s="6"/>
      <c r="D114" s="67"/>
      <c r="E114" s="6"/>
      <c r="F114" s="6"/>
      <c r="G114" s="6"/>
      <c r="H114" s="6"/>
      <c r="I114" s="6"/>
      <c r="J114" s="6"/>
      <c r="K114" s="6"/>
      <c r="L114" s="6"/>
      <c r="M114" s="6"/>
      <c r="N114" s="6"/>
      <c r="O114" s="6"/>
      <c r="P114" s="6"/>
    </row>
    <row r="115" spans="1:16" ht="15.75" thickBot="1">
      <c r="A115" s="5" t="s">
        <v>611</v>
      </c>
      <c r="B115" s="20"/>
      <c r="C115" s="6"/>
      <c r="D115" s="67"/>
      <c r="E115" s="6"/>
      <c r="F115" s="6"/>
      <c r="G115" s="6"/>
      <c r="H115" s="6"/>
      <c r="I115" s="6"/>
      <c r="J115" s="6"/>
      <c r="K115" s="6"/>
      <c r="L115" s="6"/>
      <c r="M115" s="6"/>
      <c r="N115" s="6"/>
      <c r="O115" s="6"/>
      <c r="P115" s="6"/>
    </row>
    <row r="116" spans="1:16" ht="15.75" thickBot="1">
      <c r="A116" s="5" t="s">
        <v>612</v>
      </c>
      <c r="B116" s="20"/>
      <c r="C116" s="6"/>
      <c r="D116" s="67"/>
      <c r="E116" s="6"/>
      <c r="F116" s="6"/>
      <c r="G116" s="6"/>
      <c r="H116" s="6"/>
      <c r="I116" s="6"/>
      <c r="J116" s="6"/>
      <c r="K116" s="6"/>
      <c r="L116" s="6"/>
      <c r="M116" s="6"/>
      <c r="N116" s="6"/>
      <c r="O116" s="6"/>
      <c r="P116" s="6"/>
    </row>
    <row r="117" spans="1:16" ht="15.75" thickBot="1">
      <c r="A117" s="5" t="s">
        <v>613</v>
      </c>
      <c r="B117" s="20"/>
      <c r="C117" s="6"/>
      <c r="D117" s="67"/>
      <c r="E117" s="6"/>
      <c r="F117" s="6"/>
      <c r="G117" s="6"/>
      <c r="H117" s="6"/>
      <c r="I117" s="6"/>
      <c r="J117" s="6"/>
      <c r="K117" s="6"/>
      <c r="L117" s="6"/>
      <c r="M117" s="6"/>
      <c r="N117" s="6"/>
      <c r="O117" s="6"/>
      <c r="P117" s="6"/>
    </row>
    <row r="118" spans="1:16" ht="15.75" thickBot="1">
      <c r="A118" s="5" t="s">
        <v>614</v>
      </c>
      <c r="B118" s="20"/>
      <c r="C118" s="6"/>
      <c r="D118" s="67"/>
      <c r="E118" s="6"/>
      <c r="F118" s="6"/>
      <c r="G118" s="6"/>
      <c r="H118" s="6"/>
      <c r="I118" s="6"/>
      <c r="J118" s="6"/>
      <c r="K118" s="6"/>
      <c r="L118" s="6"/>
      <c r="M118" s="6"/>
      <c r="N118" s="6"/>
      <c r="O118" s="6"/>
      <c r="P118" s="6"/>
    </row>
    <row r="119" spans="1:16" ht="15.75" thickBot="1">
      <c r="A119" s="5" t="s">
        <v>615</v>
      </c>
      <c r="B119" s="20"/>
      <c r="C119" s="6"/>
      <c r="D119" s="67"/>
      <c r="E119" s="6"/>
      <c r="F119" s="6"/>
      <c r="G119" s="6"/>
      <c r="H119" s="6"/>
      <c r="I119" s="6"/>
      <c r="J119" s="6"/>
      <c r="K119" s="6"/>
      <c r="L119" s="6"/>
      <c r="M119" s="6"/>
      <c r="N119" s="6"/>
      <c r="O119" s="6"/>
      <c r="P119" s="6"/>
    </row>
    <row r="120" spans="1:16" ht="15.75" thickBot="1">
      <c r="A120" s="5" t="s">
        <v>616</v>
      </c>
      <c r="B120" s="20"/>
      <c r="C120" s="6"/>
      <c r="D120" s="67"/>
      <c r="E120" s="6"/>
      <c r="F120" s="6"/>
      <c r="G120" s="6"/>
      <c r="H120" s="6"/>
      <c r="I120" s="6"/>
      <c r="J120" s="6"/>
      <c r="K120" s="6"/>
      <c r="L120" s="6"/>
      <c r="M120" s="6"/>
      <c r="N120" s="6"/>
      <c r="O120" s="6"/>
      <c r="P120" s="6"/>
    </row>
    <row r="121" spans="1:16" ht="15.75" thickBot="1">
      <c r="A121" s="5" t="s">
        <v>617</v>
      </c>
      <c r="B121" s="20"/>
      <c r="C121" s="6"/>
      <c r="D121" s="67"/>
      <c r="E121" s="6"/>
      <c r="F121" s="6"/>
      <c r="G121" s="6"/>
      <c r="H121" s="6"/>
      <c r="I121" s="6"/>
      <c r="J121" s="6"/>
      <c r="K121" s="6"/>
      <c r="L121" s="6"/>
      <c r="M121" s="6"/>
      <c r="N121" s="6"/>
      <c r="O121" s="6"/>
      <c r="P121" s="6"/>
    </row>
    <row r="122" spans="1:16" ht="15.75" thickBot="1">
      <c r="A122" s="5" t="s">
        <v>618</v>
      </c>
      <c r="B122" s="20"/>
      <c r="C122" s="6"/>
      <c r="D122" s="67"/>
      <c r="E122" s="6"/>
      <c r="F122" s="6"/>
      <c r="G122" s="6"/>
      <c r="H122" s="6"/>
      <c r="I122" s="6"/>
      <c r="J122" s="6"/>
      <c r="K122" s="6"/>
      <c r="L122" s="6"/>
      <c r="M122" s="6"/>
      <c r="N122" s="6"/>
      <c r="O122" s="6"/>
      <c r="P122" s="6"/>
    </row>
    <row r="123" spans="1:16" ht="15.75" thickBot="1">
      <c r="A123" s="5" t="s">
        <v>619</v>
      </c>
      <c r="B123" s="20"/>
      <c r="C123" s="6"/>
      <c r="D123" s="67"/>
      <c r="E123" s="6"/>
      <c r="F123" s="6"/>
      <c r="G123" s="6"/>
      <c r="H123" s="6"/>
      <c r="I123" s="6"/>
      <c r="J123" s="6"/>
      <c r="K123" s="6"/>
      <c r="L123" s="6"/>
      <c r="M123" s="6"/>
      <c r="N123" s="6"/>
      <c r="O123" s="6"/>
      <c r="P123" s="6"/>
    </row>
    <row r="124" spans="1:16" ht="15.75" thickBot="1">
      <c r="A124" s="5" t="s">
        <v>620</v>
      </c>
      <c r="B124" s="20"/>
      <c r="C124" s="6"/>
      <c r="D124" s="67"/>
      <c r="E124" s="6"/>
      <c r="F124" s="6"/>
      <c r="G124" s="6"/>
      <c r="H124" s="6"/>
      <c r="I124" s="6"/>
      <c r="J124" s="6"/>
      <c r="K124" s="6"/>
      <c r="L124" s="6"/>
      <c r="M124" s="6"/>
      <c r="N124" s="6"/>
      <c r="O124" s="6"/>
      <c r="P124" s="6"/>
    </row>
    <row r="125" spans="1:16" ht="15.75" thickBot="1">
      <c r="A125" s="5"/>
      <c r="B125" s="20"/>
      <c r="C125" s="6"/>
      <c r="D125" s="67"/>
      <c r="E125" s="6"/>
      <c r="F125" s="6"/>
      <c r="G125" s="6"/>
      <c r="H125" s="6"/>
      <c r="I125" s="6"/>
      <c r="J125" s="6"/>
      <c r="K125" s="6"/>
      <c r="L125" s="6"/>
      <c r="M125" s="6"/>
      <c r="N125" s="6"/>
      <c r="O125" s="6"/>
      <c r="P125" s="6"/>
    </row>
    <row r="126" spans="1:16" ht="15.75" thickBot="1">
      <c r="A126" s="4" t="s">
        <v>621</v>
      </c>
      <c r="B126" s="20"/>
      <c r="C126" s="6"/>
      <c r="D126" s="67"/>
      <c r="E126" s="6"/>
      <c r="F126" s="6"/>
      <c r="G126" s="6"/>
      <c r="H126" s="6"/>
      <c r="I126" s="6"/>
      <c r="J126" s="6"/>
      <c r="K126" s="6"/>
      <c r="L126" s="6"/>
      <c r="M126" s="6"/>
      <c r="N126" s="6"/>
      <c r="O126" s="6"/>
      <c r="P126" s="6"/>
    </row>
    <row r="127" spans="1:16" ht="15.75" thickBot="1">
      <c r="A127" s="5" t="s">
        <v>622</v>
      </c>
      <c r="B127" s="19"/>
      <c r="C127" s="6"/>
      <c r="D127" s="67"/>
      <c r="E127" s="6"/>
      <c r="F127" s="6"/>
      <c r="G127" s="6"/>
      <c r="H127" s="6"/>
      <c r="I127" s="6"/>
      <c r="J127" s="6"/>
      <c r="K127" s="6"/>
      <c r="L127" s="6"/>
      <c r="M127" s="6"/>
      <c r="N127" s="6"/>
      <c r="O127" s="6"/>
      <c r="P127" s="6"/>
    </row>
    <row r="128" spans="1:16" ht="15.75" thickBot="1">
      <c r="A128" s="5" t="s">
        <v>623</v>
      </c>
      <c r="B128" s="20"/>
      <c r="C128" s="6"/>
      <c r="D128" s="67"/>
      <c r="E128" s="6"/>
      <c r="F128" s="6"/>
      <c r="G128" s="6"/>
      <c r="H128" s="6"/>
      <c r="I128" s="6"/>
      <c r="J128" s="6"/>
      <c r="K128" s="6"/>
      <c r="L128" s="6"/>
      <c r="M128" s="6"/>
      <c r="N128" s="6"/>
      <c r="O128" s="6"/>
      <c r="P128" s="6"/>
    </row>
    <row r="129" spans="1:16" ht="15.75" thickBot="1">
      <c r="A129" s="5" t="s">
        <v>624</v>
      </c>
      <c r="B129" s="20"/>
      <c r="C129" s="6"/>
      <c r="D129" s="67"/>
      <c r="E129" s="6"/>
      <c r="F129" s="6"/>
      <c r="G129" s="6"/>
      <c r="H129" s="6"/>
      <c r="I129" s="6"/>
      <c r="J129" s="6"/>
      <c r="K129" s="6"/>
      <c r="L129" s="6"/>
      <c r="M129" s="6"/>
      <c r="N129" s="6"/>
      <c r="O129" s="6"/>
      <c r="P129" s="6"/>
    </row>
    <row r="130" spans="1:16" ht="15.75" thickBot="1">
      <c r="A130" s="5" t="s">
        <v>625</v>
      </c>
      <c r="B130" s="20"/>
      <c r="C130" s="6"/>
      <c r="D130" s="67"/>
      <c r="E130" s="6"/>
      <c r="F130" s="6"/>
      <c r="G130" s="6"/>
      <c r="H130" s="6"/>
      <c r="I130" s="6"/>
      <c r="J130" s="6"/>
      <c r="K130" s="6"/>
      <c r="L130" s="6"/>
      <c r="M130" s="6"/>
      <c r="N130" s="6"/>
      <c r="O130" s="6"/>
      <c r="P130" s="6"/>
    </row>
    <row r="131" spans="1:16" ht="15.75" thickBot="1">
      <c r="A131" s="5" t="s">
        <v>626</v>
      </c>
      <c r="B131" s="20"/>
      <c r="C131" s="6"/>
      <c r="D131" s="67"/>
      <c r="E131" s="6"/>
      <c r="F131" s="6"/>
      <c r="G131" s="6"/>
      <c r="H131" s="6"/>
      <c r="I131" s="6"/>
      <c r="J131" s="6"/>
      <c r="K131" s="6"/>
      <c r="L131" s="6"/>
      <c r="M131" s="6"/>
      <c r="N131" s="6"/>
      <c r="O131" s="6"/>
      <c r="P131" s="6"/>
    </row>
    <row r="132" spans="1:16" ht="15.75" thickBot="1">
      <c r="A132" s="5" t="s">
        <v>627</v>
      </c>
      <c r="B132" s="20"/>
      <c r="C132" s="6"/>
      <c r="D132" s="67"/>
      <c r="E132" s="6"/>
      <c r="F132" s="6"/>
      <c r="G132" s="6"/>
      <c r="H132" s="6"/>
      <c r="I132" s="6"/>
      <c r="J132" s="6"/>
      <c r="K132" s="6"/>
      <c r="L132" s="6"/>
      <c r="M132" s="6"/>
      <c r="N132" s="6"/>
      <c r="O132" s="6"/>
      <c r="P132" s="6"/>
    </row>
    <row r="133" spans="1:16" ht="15.75" thickBot="1">
      <c r="A133" s="5" t="s">
        <v>613</v>
      </c>
      <c r="B133" s="20"/>
      <c r="C133" s="6"/>
      <c r="D133" s="67"/>
      <c r="E133" s="6"/>
      <c r="F133" s="6"/>
      <c r="G133" s="6"/>
      <c r="H133" s="6"/>
      <c r="I133" s="6"/>
      <c r="J133" s="6"/>
      <c r="K133" s="6"/>
      <c r="L133" s="6"/>
      <c r="M133" s="6"/>
      <c r="N133" s="6"/>
      <c r="O133" s="6"/>
      <c r="P133" s="6"/>
    </row>
    <row r="134" spans="1:16" ht="15.75" thickBot="1">
      <c r="A134" s="5" t="s">
        <v>539</v>
      </c>
      <c r="B134" s="20"/>
      <c r="C134" s="6"/>
      <c r="D134" s="67"/>
      <c r="E134" s="6"/>
      <c r="F134" s="6"/>
      <c r="G134" s="6"/>
      <c r="H134" s="6"/>
      <c r="I134" s="6"/>
      <c r="J134" s="6"/>
      <c r="K134" s="6"/>
      <c r="L134" s="6"/>
      <c r="M134" s="6"/>
      <c r="N134" s="6"/>
      <c r="O134" s="6"/>
      <c r="P134" s="6"/>
    </row>
    <row r="135" spans="1:16" ht="15.75" thickBot="1">
      <c r="A135" s="5" t="s">
        <v>628</v>
      </c>
      <c r="B135" s="20"/>
      <c r="C135" s="6"/>
      <c r="D135" s="67"/>
      <c r="E135" s="6"/>
      <c r="F135" s="6"/>
      <c r="G135" s="6"/>
      <c r="H135" s="6"/>
      <c r="I135" s="6"/>
      <c r="J135" s="6"/>
      <c r="K135" s="6"/>
      <c r="L135" s="6"/>
      <c r="M135" s="6"/>
      <c r="N135" s="6"/>
      <c r="O135" s="6"/>
      <c r="P135" s="6"/>
    </row>
    <row r="136" spans="1:16" ht="15.75" thickBot="1">
      <c r="A136" s="5" t="s">
        <v>629</v>
      </c>
      <c r="B136" s="20"/>
      <c r="C136" s="6"/>
      <c r="D136" s="67"/>
      <c r="E136" s="6"/>
      <c r="F136" s="6"/>
      <c r="G136" s="6"/>
      <c r="H136" s="6"/>
      <c r="I136" s="6"/>
      <c r="J136" s="6"/>
      <c r="K136" s="6"/>
      <c r="L136" s="6"/>
      <c r="M136" s="6"/>
      <c r="N136" s="6"/>
      <c r="O136" s="6"/>
      <c r="P136" s="6"/>
    </row>
    <row r="137" spans="1:16" ht="15.75" thickBot="1">
      <c r="A137" s="4"/>
      <c r="B137" s="20"/>
      <c r="C137" s="6"/>
      <c r="D137" s="67"/>
      <c r="E137" s="6"/>
      <c r="F137" s="6"/>
      <c r="G137" s="6"/>
      <c r="H137" s="6"/>
      <c r="I137" s="6"/>
      <c r="J137" s="6"/>
      <c r="K137" s="6"/>
      <c r="L137" s="6"/>
      <c r="M137" s="6"/>
      <c r="N137" s="6"/>
      <c r="O137" s="6"/>
      <c r="P137" s="6"/>
    </row>
    <row r="138" spans="1:16" ht="15.75" thickBot="1">
      <c r="A138" s="4" t="s">
        <v>630</v>
      </c>
      <c r="B138" s="19"/>
      <c r="C138" s="6"/>
      <c r="D138" s="67"/>
      <c r="E138" s="6"/>
      <c r="F138" s="6"/>
      <c r="G138" s="6"/>
      <c r="H138" s="6"/>
      <c r="I138" s="6"/>
      <c r="J138" s="6"/>
      <c r="K138" s="6"/>
      <c r="L138" s="6"/>
      <c r="M138" s="6"/>
      <c r="N138" s="6"/>
      <c r="O138" s="6"/>
      <c r="P138" s="6"/>
    </row>
    <row r="139" spans="1:16" ht="15.75" thickBot="1">
      <c r="A139" s="5" t="s">
        <v>631</v>
      </c>
      <c r="B139" s="19"/>
      <c r="C139" s="6"/>
      <c r="D139" s="67"/>
      <c r="E139" s="6"/>
      <c r="F139" s="6"/>
      <c r="G139" s="6"/>
      <c r="H139" s="6"/>
      <c r="I139" s="6"/>
      <c r="J139" s="6"/>
      <c r="K139" s="6"/>
      <c r="L139" s="6"/>
      <c r="M139" s="6"/>
      <c r="N139" s="6"/>
      <c r="O139" s="6"/>
      <c r="P139" s="6"/>
    </row>
    <row r="140" spans="1:16" ht="15.75" thickBot="1">
      <c r="A140" s="5" t="s">
        <v>632</v>
      </c>
      <c r="B140" s="20"/>
      <c r="C140" s="6"/>
      <c r="D140" s="67"/>
      <c r="E140" s="6"/>
      <c r="F140" s="6"/>
      <c r="G140" s="6"/>
      <c r="H140" s="6"/>
      <c r="I140" s="6"/>
      <c r="J140" s="6"/>
      <c r="K140" s="6"/>
      <c r="L140" s="6"/>
      <c r="M140" s="6"/>
      <c r="N140" s="6"/>
      <c r="O140" s="6"/>
      <c r="P140" s="6"/>
    </row>
    <row r="141" spans="1:16" ht="15.75" thickBot="1">
      <c r="A141" s="5" t="s">
        <v>633</v>
      </c>
      <c r="B141" s="20"/>
      <c r="C141" s="6"/>
      <c r="D141" s="67"/>
      <c r="E141" s="6"/>
      <c r="F141" s="6"/>
      <c r="G141" s="6"/>
      <c r="H141" s="6"/>
      <c r="I141" s="6"/>
      <c r="J141" s="6"/>
      <c r="K141" s="6"/>
      <c r="L141" s="6"/>
      <c r="M141" s="6"/>
      <c r="N141" s="6"/>
      <c r="O141" s="6"/>
      <c r="P141" s="6"/>
    </row>
    <row r="142" spans="1:16" ht="15.75" thickBot="1">
      <c r="A142" s="5" t="s">
        <v>624</v>
      </c>
      <c r="B142" s="20"/>
      <c r="C142" s="6"/>
      <c r="D142" s="67"/>
      <c r="E142" s="6"/>
      <c r="F142" s="6"/>
      <c r="G142" s="6"/>
      <c r="H142" s="6"/>
      <c r="I142" s="6"/>
      <c r="J142" s="6"/>
      <c r="K142" s="6"/>
      <c r="L142" s="6"/>
      <c r="M142" s="6"/>
      <c r="N142" s="6"/>
      <c r="O142" s="6"/>
      <c r="P142" s="6"/>
    </row>
    <row r="143" spans="1:16" ht="15.75" thickBot="1">
      <c r="A143" s="5" t="s">
        <v>634</v>
      </c>
      <c r="B143" s="20"/>
      <c r="C143" s="6"/>
      <c r="D143" s="67"/>
      <c r="E143" s="6"/>
      <c r="F143" s="6"/>
      <c r="G143" s="6"/>
      <c r="H143" s="6"/>
      <c r="I143" s="6"/>
      <c r="J143" s="6"/>
      <c r="K143" s="6"/>
      <c r="L143" s="6"/>
      <c r="M143" s="6"/>
      <c r="N143" s="6"/>
      <c r="O143" s="6"/>
      <c r="P143" s="6"/>
    </row>
    <row r="144" spans="1:16" ht="15.75" thickBot="1">
      <c r="A144" s="5" t="s">
        <v>635</v>
      </c>
      <c r="B144" s="20"/>
      <c r="C144" s="6"/>
      <c r="D144" s="67"/>
      <c r="E144" s="6"/>
      <c r="F144" s="6"/>
      <c r="G144" s="6"/>
      <c r="H144" s="6"/>
      <c r="I144" s="6"/>
      <c r="J144" s="6"/>
      <c r="K144" s="6"/>
      <c r="L144" s="6"/>
      <c r="M144" s="6"/>
      <c r="N144" s="6"/>
      <c r="O144" s="6"/>
      <c r="P144" s="6"/>
    </row>
    <row r="145" spans="1:16" ht="15.75" thickBot="1">
      <c r="A145" s="5" t="s">
        <v>636</v>
      </c>
      <c r="B145" s="20"/>
      <c r="C145" s="6"/>
      <c r="D145" s="67"/>
      <c r="E145" s="6"/>
      <c r="F145" s="6"/>
      <c r="G145" s="6"/>
      <c r="H145" s="6"/>
      <c r="I145" s="6"/>
      <c r="J145" s="6"/>
      <c r="K145" s="6"/>
      <c r="L145" s="6"/>
      <c r="M145" s="6"/>
      <c r="N145" s="6"/>
      <c r="O145" s="6"/>
      <c r="P145" s="6"/>
    </row>
    <row r="146" spans="1:16" ht="15.75" thickBot="1">
      <c r="A146" s="5" t="s">
        <v>637</v>
      </c>
      <c r="B146" s="20"/>
      <c r="C146" s="6"/>
      <c r="D146" s="67"/>
      <c r="E146" s="6"/>
      <c r="F146" s="6"/>
      <c r="G146" s="6"/>
      <c r="H146" s="6"/>
      <c r="I146" s="6"/>
      <c r="J146" s="6"/>
      <c r="K146" s="6"/>
      <c r="L146" s="6"/>
      <c r="M146" s="6"/>
      <c r="N146" s="6"/>
      <c r="O146" s="6"/>
      <c r="P146" s="6"/>
    </row>
    <row r="147" spans="1:16" ht="15.75" thickBot="1">
      <c r="A147" s="5" t="s">
        <v>638</v>
      </c>
      <c r="B147" s="20"/>
      <c r="C147" s="6"/>
      <c r="D147" s="67"/>
      <c r="E147" s="6"/>
      <c r="F147" s="6"/>
      <c r="G147" s="6"/>
      <c r="H147" s="6"/>
      <c r="I147" s="6"/>
      <c r="J147" s="6"/>
      <c r="K147" s="6"/>
      <c r="L147" s="6"/>
      <c r="M147" s="6"/>
      <c r="N147" s="6"/>
      <c r="O147" s="6"/>
      <c r="P147" s="6"/>
    </row>
    <row r="148" spans="1:16" ht="15.75" thickBot="1">
      <c r="A148" s="5" t="s">
        <v>639</v>
      </c>
      <c r="B148" s="20"/>
      <c r="C148" s="6"/>
      <c r="D148" s="67"/>
      <c r="E148" s="6"/>
      <c r="F148" s="6"/>
      <c r="G148" s="6"/>
      <c r="H148" s="6"/>
      <c r="I148" s="6"/>
      <c r="J148" s="6"/>
      <c r="K148" s="6"/>
      <c r="L148" s="6"/>
      <c r="M148" s="6"/>
      <c r="N148" s="6"/>
      <c r="O148" s="6"/>
      <c r="P148" s="6"/>
    </row>
    <row r="149" spans="1:16" ht="15.75" thickBot="1">
      <c r="A149" s="5" t="s">
        <v>640</v>
      </c>
      <c r="B149" s="20"/>
      <c r="C149" s="6"/>
      <c r="D149" s="67"/>
      <c r="E149" s="6"/>
      <c r="F149" s="6"/>
      <c r="G149" s="6"/>
      <c r="H149" s="6"/>
      <c r="I149" s="6"/>
      <c r="J149" s="6"/>
      <c r="K149" s="6"/>
      <c r="L149" s="6"/>
      <c r="M149" s="6"/>
      <c r="N149" s="6"/>
      <c r="O149" s="6"/>
      <c r="P149" s="6"/>
    </row>
    <row r="150" spans="1:16" ht="15.75" thickBot="1">
      <c r="A150" s="5"/>
      <c r="B150" s="20"/>
      <c r="C150" s="6"/>
      <c r="D150" s="67"/>
      <c r="E150" s="6"/>
      <c r="F150" s="6"/>
      <c r="G150" s="6"/>
      <c r="H150" s="6"/>
      <c r="I150" s="6"/>
      <c r="J150" s="6"/>
      <c r="K150" s="6"/>
      <c r="L150" s="6"/>
      <c r="M150" s="6"/>
      <c r="N150" s="6"/>
      <c r="O150" s="6"/>
      <c r="P150" s="6"/>
    </row>
    <row r="151" spans="1:16" ht="15.75" thickBot="1">
      <c r="A151" s="4" t="s">
        <v>641</v>
      </c>
      <c r="B151" s="20"/>
      <c r="C151" s="6"/>
      <c r="D151" s="67"/>
      <c r="E151" s="6"/>
      <c r="F151" s="6"/>
      <c r="G151" s="6"/>
      <c r="H151" s="6"/>
      <c r="I151" s="6"/>
      <c r="J151" s="6"/>
      <c r="K151" s="6"/>
      <c r="L151" s="6"/>
      <c r="M151" s="6"/>
      <c r="N151" s="6"/>
      <c r="O151" s="6"/>
      <c r="P151" s="6"/>
    </row>
    <row r="152" spans="1:16" ht="15.75" thickBot="1">
      <c r="A152" s="5" t="s">
        <v>642</v>
      </c>
      <c r="B152" s="19"/>
      <c r="C152" s="6"/>
      <c r="D152" s="67"/>
      <c r="E152" s="6"/>
      <c r="F152" s="6"/>
      <c r="G152" s="6"/>
      <c r="H152" s="6"/>
      <c r="I152" s="6"/>
      <c r="J152" s="6"/>
      <c r="K152" s="6"/>
      <c r="L152" s="6"/>
      <c r="M152" s="6"/>
      <c r="N152" s="6"/>
      <c r="O152" s="6"/>
      <c r="P152" s="6"/>
    </row>
    <row r="153" spans="1:16" ht="15.75" thickBot="1">
      <c r="A153" s="5" t="s">
        <v>643</v>
      </c>
      <c r="B153" s="20"/>
      <c r="C153" s="6"/>
      <c r="D153" s="67"/>
      <c r="E153" s="6"/>
      <c r="F153" s="6"/>
      <c r="G153" s="6"/>
      <c r="H153" s="6"/>
      <c r="I153" s="6"/>
      <c r="J153" s="6"/>
      <c r="K153" s="6"/>
      <c r="L153" s="6"/>
      <c r="M153" s="6"/>
      <c r="N153" s="6"/>
      <c r="O153" s="6"/>
      <c r="P153" s="6"/>
    </row>
    <row r="154" spans="1:16" ht="15.75" thickBot="1">
      <c r="A154" s="5" t="s">
        <v>644</v>
      </c>
      <c r="B154" s="20"/>
      <c r="C154" s="6"/>
      <c r="D154" s="67"/>
      <c r="E154" s="6"/>
      <c r="F154" s="6"/>
      <c r="G154" s="6"/>
      <c r="H154" s="6"/>
      <c r="I154" s="6"/>
      <c r="J154" s="6"/>
      <c r="K154" s="6"/>
      <c r="L154" s="6"/>
      <c r="M154" s="6"/>
      <c r="N154" s="6"/>
      <c r="O154" s="6"/>
      <c r="P154" s="6"/>
    </row>
    <row r="155" spans="1:16" ht="15.75" thickBot="1">
      <c r="A155" s="5" t="s">
        <v>645</v>
      </c>
      <c r="B155" s="20"/>
      <c r="C155" s="6"/>
      <c r="D155" s="67"/>
      <c r="E155" s="6"/>
      <c r="F155" s="6"/>
      <c r="G155" s="6"/>
      <c r="H155" s="6"/>
      <c r="I155" s="6"/>
      <c r="J155" s="6"/>
      <c r="K155" s="6"/>
      <c r="L155" s="6"/>
      <c r="M155" s="6"/>
      <c r="N155" s="6"/>
      <c r="O155" s="6"/>
      <c r="P155" s="6"/>
    </row>
    <row r="156" spans="1:16" ht="15.75" thickBot="1">
      <c r="A156" s="5" t="s">
        <v>646</v>
      </c>
      <c r="B156" s="20"/>
      <c r="C156" s="6"/>
      <c r="D156" s="67"/>
      <c r="E156" s="6"/>
      <c r="F156" s="6"/>
      <c r="G156" s="6"/>
      <c r="H156" s="6"/>
      <c r="I156" s="6"/>
      <c r="J156" s="6"/>
      <c r="K156" s="6"/>
      <c r="L156" s="6"/>
      <c r="M156" s="6"/>
      <c r="N156" s="6"/>
      <c r="O156" s="6"/>
      <c r="P156" s="6"/>
    </row>
    <row r="157" spans="1:16" ht="15.75" thickBot="1">
      <c r="A157" s="5" t="s">
        <v>647</v>
      </c>
      <c r="B157" s="20"/>
      <c r="C157" s="6"/>
      <c r="D157" s="67"/>
      <c r="E157" s="6"/>
      <c r="F157" s="6"/>
      <c r="G157" s="6"/>
      <c r="H157" s="6"/>
      <c r="I157" s="6"/>
      <c r="J157" s="6"/>
      <c r="K157" s="6"/>
      <c r="L157" s="6"/>
      <c r="M157" s="6"/>
      <c r="N157" s="6"/>
      <c r="O157" s="6"/>
      <c r="P157" s="6"/>
    </row>
    <row r="158" spans="1:16" ht="15.75" thickBot="1">
      <c r="A158" s="5" t="s">
        <v>648</v>
      </c>
      <c r="B158" s="20"/>
      <c r="C158" s="6"/>
      <c r="D158" s="67"/>
      <c r="E158" s="6"/>
      <c r="F158" s="6"/>
      <c r="G158" s="6"/>
      <c r="H158" s="6"/>
      <c r="I158" s="6"/>
      <c r="J158" s="6"/>
      <c r="K158" s="6"/>
      <c r="L158" s="6"/>
      <c r="M158" s="6"/>
      <c r="N158" s="6"/>
      <c r="O158" s="6"/>
      <c r="P158" s="6"/>
    </row>
    <row r="159" spans="1:16" ht="15.75" thickBot="1">
      <c r="A159" s="4"/>
      <c r="B159" s="20"/>
      <c r="C159" s="6"/>
      <c r="D159" s="67"/>
      <c r="E159" s="6"/>
      <c r="F159" s="6"/>
      <c r="G159" s="6"/>
      <c r="H159" s="6"/>
      <c r="I159" s="6"/>
      <c r="J159" s="6"/>
      <c r="K159" s="6"/>
      <c r="L159" s="6"/>
      <c r="M159" s="6"/>
      <c r="N159" s="6"/>
      <c r="O159" s="6"/>
      <c r="P159" s="6"/>
    </row>
    <row r="160" spans="1:16" ht="15.75" thickBot="1">
      <c r="A160" s="4" t="s">
        <v>649</v>
      </c>
      <c r="B160" s="19"/>
      <c r="C160" s="6"/>
      <c r="D160" s="67"/>
      <c r="E160" s="6"/>
      <c r="F160" s="6"/>
      <c r="G160" s="6"/>
      <c r="H160" s="6"/>
      <c r="I160" s="6"/>
      <c r="J160" s="6"/>
      <c r="K160" s="6"/>
      <c r="L160" s="6"/>
      <c r="M160" s="6"/>
      <c r="N160" s="6"/>
      <c r="O160" s="6"/>
      <c r="P160" s="6"/>
    </row>
    <row r="161" spans="1:16" ht="15.75" thickBot="1">
      <c r="A161" s="5" t="s">
        <v>650</v>
      </c>
      <c r="B161" s="19"/>
      <c r="C161" s="6"/>
      <c r="D161" s="67"/>
      <c r="E161" s="6"/>
      <c r="F161" s="6"/>
      <c r="G161" s="6"/>
      <c r="H161" s="6"/>
      <c r="I161" s="6"/>
      <c r="J161" s="6"/>
      <c r="K161" s="6"/>
      <c r="L161" s="6"/>
      <c r="M161" s="6"/>
      <c r="N161" s="6"/>
      <c r="O161" s="6"/>
      <c r="P161" s="6"/>
    </row>
    <row r="162" spans="1:16" ht="15.75" thickBot="1">
      <c r="A162" s="5" t="s">
        <v>651</v>
      </c>
      <c r="B162" s="20"/>
      <c r="C162" s="6"/>
      <c r="D162" s="67"/>
      <c r="E162" s="6"/>
      <c r="F162" s="6"/>
      <c r="G162" s="6"/>
      <c r="H162" s="6"/>
      <c r="I162" s="6"/>
      <c r="J162" s="6"/>
      <c r="K162" s="6"/>
      <c r="L162" s="6"/>
      <c r="M162" s="6"/>
      <c r="N162" s="6"/>
      <c r="O162" s="6"/>
      <c r="P162" s="6"/>
    </row>
    <row r="163" spans="1:16" ht="15.75" thickBot="1">
      <c r="A163" s="5" t="s">
        <v>652</v>
      </c>
      <c r="B163" s="20"/>
      <c r="C163" s="6"/>
      <c r="D163" s="67"/>
      <c r="E163" s="6"/>
      <c r="F163" s="6"/>
      <c r="G163" s="6"/>
      <c r="H163" s="6"/>
      <c r="I163" s="6"/>
      <c r="J163" s="6"/>
      <c r="K163" s="6"/>
      <c r="L163" s="6"/>
      <c r="M163" s="6"/>
      <c r="N163" s="6"/>
      <c r="O163" s="6"/>
      <c r="P163" s="6"/>
    </row>
    <row r="164" spans="1:16" ht="15.75" thickBot="1">
      <c r="A164" s="5" t="s">
        <v>653</v>
      </c>
      <c r="B164" s="20"/>
      <c r="C164" s="6"/>
      <c r="D164" s="67"/>
      <c r="E164" s="6"/>
      <c r="F164" s="6"/>
      <c r="G164" s="6"/>
      <c r="H164" s="6"/>
      <c r="I164" s="6"/>
      <c r="J164" s="6"/>
      <c r="K164" s="6"/>
      <c r="L164" s="6"/>
      <c r="M164" s="6"/>
      <c r="N164" s="6"/>
      <c r="O164" s="6"/>
      <c r="P164" s="6"/>
    </row>
    <row r="165" spans="1:16" ht="15.75" thickBot="1">
      <c r="A165" s="5" t="s">
        <v>654</v>
      </c>
      <c r="B165" s="20"/>
      <c r="C165" s="6"/>
      <c r="D165" s="67"/>
      <c r="E165" s="6"/>
      <c r="F165" s="6"/>
      <c r="G165" s="6"/>
      <c r="H165" s="6"/>
      <c r="I165" s="6"/>
      <c r="J165" s="6"/>
      <c r="K165" s="6"/>
      <c r="L165" s="6"/>
      <c r="M165" s="6"/>
      <c r="N165" s="6"/>
      <c r="O165" s="6"/>
      <c r="P165" s="6"/>
    </row>
    <row r="166" spans="1:16" ht="15.75" thickBot="1">
      <c r="A166" s="5" t="s">
        <v>655</v>
      </c>
      <c r="B166" s="20"/>
      <c r="C166" s="6"/>
      <c r="D166" s="67"/>
      <c r="E166" s="6"/>
      <c r="F166" s="6"/>
      <c r="G166" s="6"/>
      <c r="H166" s="6"/>
      <c r="I166" s="6"/>
      <c r="J166" s="6"/>
      <c r="K166" s="6"/>
      <c r="L166" s="6"/>
      <c r="M166" s="6"/>
      <c r="N166" s="6"/>
      <c r="O166" s="6"/>
      <c r="P166" s="6"/>
    </row>
    <row r="167" spans="1:16" ht="15.75" thickBot="1">
      <c r="A167" s="4"/>
      <c r="B167" s="20"/>
      <c r="C167" s="6"/>
      <c r="D167" s="67"/>
      <c r="E167" s="6"/>
      <c r="F167" s="6"/>
      <c r="G167" s="6"/>
      <c r="H167" s="6"/>
      <c r="I167" s="6"/>
      <c r="J167" s="6"/>
      <c r="K167" s="6"/>
      <c r="L167" s="6"/>
      <c r="M167" s="6"/>
      <c r="N167" s="6"/>
      <c r="O167" s="6"/>
      <c r="P167" s="6"/>
    </row>
    <row r="168" spans="1:16" ht="15.75" thickBot="1">
      <c r="A168" s="4" t="s">
        <v>656</v>
      </c>
      <c r="B168" s="19"/>
      <c r="C168" s="6"/>
      <c r="D168" s="67"/>
      <c r="E168" s="6"/>
      <c r="F168" s="6"/>
      <c r="G168" s="6"/>
      <c r="H168" s="6"/>
      <c r="I168" s="6"/>
      <c r="J168" s="6"/>
      <c r="K168" s="6"/>
      <c r="L168" s="6"/>
      <c r="M168" s="6"/>
      <c r="N168" s="6"/>
      <c r="O168" s="6"/>
      <c r="P168" s="6"/>
    </row>
    <row r="169" spans="1:16" ht="15.75" thickBot="1">
      <c r="A169" s="5" t="s">
        <v>657</v>
      </c>
      <c r="B169" s="19"/>
      <c r="C169" s="6"/>
      <c r="D169" s="67"/>
      <c r="E169" s="6"/>
      <c r="F169" s="6"/>
      <c r="G169" s="6"/>
      <c r="H169" s="6"/>
      <c r="I169" s="6"/>
      <c r="J169" s="6"/>
      <c r="K169" s="6"/>
      <c r="L169" s="6"/>
      <c r="M169" s="6"/>
      <c r="N169" s="6"/>
      <c r="O169" s="6"/>
      <c r="P169" s="6"/>
    </row>
    <row r="170" spans="1:16" ht="15.75" thickBot="1">
      <c r="A170" s="5" t="s">
        <v>658</v>
      </c>
      <c r="B170" s="20"/>
      <c r="C170" s="6"/>
      <c r="D170" s="67"/>
      <c r="E170" s="6"/>
      <c r="F170" s="6"/>
      <c r="G170" s="6"/>
      <c r="H170" s="6"/>
      <c r="I170" s="6"/>
      <c r="J170" s="6"/>
      <c r="K170" s="6"/>
      <c r="L170" s="6"/>
      <c r="M170" s="6"/>
      <c r="N170" s="6"/>
      <c r="O170" s="6"/>
      <c r="P170" s="6"/>
    </row>
    <row r="171" spans="1:16" ht="15.75" thickBot="1">
      <c r="A171" s="5" t="s">
        <v>659</v>
      </c>
      <c r="B171" s="20"/>
      <c r="C171" s="6"/>
      <c r="D171" s="67"/>
      <c r="E171" s="6"/>
      <c r="F171" s="6"/>
      <c r="G171" s="6"/>
      <c r="H171" s="6"/>
      <c r="I171" s="6"/>
      <c r="J171" s="6"/>
      <c r="K171" s="6"/>
      <c r="L171" s="6"/>
      <c r="M171" s="6"/>
      <c r="N171" s="6"/>
      <c r="O171" s="6"/>
      <c r="P171" s="6"/>
    </row>
    <row r="172" spans="1:16" ht="15.75" thickBot="1">
      <c r="A172" s="5" t="s">
        <v>660</v>
      </c>
      <c r="B172" s="20"/>
      <c r="C172" s="6"/>
      <c r="D172" s="67"/>
      <c r="E172" s="6"/>
      <c r="F172" s="6"/>
      <c r="G172" s="6"/>
      <c r="H172" s="6"/>
      <c r="I172" s="6"/>
      <c r="J172" s="6"/>
      <c r="K172" s="6"/>
      <c r="L172" s="6"/>
      <c r="M172" s="6"/>
      <c r="N172" s="6"/>
      <c r="O172" s="6"/>
      <c r="P172" s="6"/>
    </row>
    <row r="173" spans="1:16" ht="15.75" thickBot="1">
      <c r="A173" s="4"/>
      <c r="B173" s="20"/>
      <c r="C173" s="6"/>
      <c r="D173" s="67"/>
      <c r="E173" s="6"/>
      <c r="F173" s="6"/>
      <c r="G173" s="6"/>
      <c r="H173" s="6"/>
      <c r="I173" s="6"/>
      <c r="J173" s="6"/>
      <c r="K173" s="6"/>
      <c r="L173" s="6"/>
      <c r="M173" s="6"/>
      <c r="N173" s="6"/>
      <c r="O173" s="6"/>
      <c r="P173" s="6"/>
    </row>
    <row r="174" spans="1:16" ht="15.75" thickBot="1">
      <c r="A174" s="4" t="s">
        <v>661</v>
      </c>
      <c r="B174" s="19"/>
      <c r="C174" s="6"/>
      <c r="D174" s="67"/>
      <c r="E174" s="6"/>
      <c r="F174" s="6"/>
      <c r="G174" s="6"/>
      <c r="H174" s="6"/>
      <c r="I174" s="6"/>
      <c r="J174" s="6"/>
      <c r="K174" s="6"/>
      <c r="L174" s="6"/>
      <c r="M174" s="6"/>
      <c r="N174" s="6"/>
      <c r="O174" s="6"/>
      <c r="P174" s="6"/>
    </row>
    <row r="175" spans="1:16" ht="15.75" thickBot="1">
      <c r="A175" s="5" t="s">
        <v>662</v>
      </c>
      <c r="B175" s="19"/>
      <c r="C175" s="6"/>
      <c r="D175" s="67"/>
      <c r="E175" s="6"/>
      <c r="F175" s="6"/>
      <c r="G175" s="6"/>
      <c r="H175" s="6"/>
      <c r="I175" s="6"/>
      <c r="J175" s="6"/>
      <c r="K175" s="6"/>
      <c r="L175" s="6"/>
      <c r="M175" s="6"/>
      <c r="N175" s="6"/>
      <c r="O175" s="6"/>
      <c r="P175" s="6"/>
    </row>
    <row r="176" spans="1:16" ht="15.75" thickBot="1">
      <c r="A176" s="5" t="s">
        <v>663</v>
      </c>
      <c r="B176" s="20"/>
      <c r="C176" s="6"/>
      <c r="D176" s="67"/>
      <c r="E176" s="6"/>
      <c r="F176" s="6"/>
      <c r="G176" s="6"/>
      <c r="H176" s="6"/>
      <c r="I176" s="6"/>
      <c r="J176" s="6"/>
      <c r="K176" s="6"/>
      <c r="L176" s="6"/>
      <c r="M176" s="6"/>
      <c r="N176" s="6"/>
      <c r="O176" s="6"/>
      <c r="P176" s="6"/>
    </row>
    <row r="177" spans="1:16" ht="15.75" thickBot="1">
      <c r="A177" s="5" t="s">
        <v>664</v>
      </c>
      <c r="B177" s="20"/>
      <c r="C177" s="6"/>
      <c r="D177" s="67"/>
      <c r="E177" s="6"/>
      <c r="F177" s="6"/>
      <c r="G177" s="6"/>
      <c r="H177" s="6"/>
      <c r="I177" s="6"/>
      <c r="J177" s="6"/>
      <c r="K177" s="6"/>
      <c r="L177" s="6"/>
      <c r="M177" s="6"/>
      <c r="N177" s="6"/>
      <c r="O177" s="6"/>
      <c r="P177" s="6"/>
    </row>
    <row r="178" spans="1:16" ht="15.75" thickBot="1">
      <c r="A178" s="5" t="s">
        <v>665</v>
      </c>
      <c r="B178" s="20"/>
      <c r="C178" s="6"/>
      <c r="D178" s="67"/>
      <c r="E178" s="6"/>
      <c r="F178" s="6"/>
      <c r="G178" s="6"/>
      <c r="H178" s="6"/>
      <c r="I178" s="6"/>
      <c r="J178" s="6"/>
      <c r="K178" s="6"/>
      <c r="L178" s="6"/>
      <c r="M178" s="6"/>
      <c r="N178" s="6"/>
      <c r="O178" s="6"/>
      <c r="P178" s="6"/>
    </row>
    <row r="179" spans="1:16" ht="15.75" thickBot="1">
      <c r="A179" s="5" t="s">
        <v>666</v>
      </c>
      <c r="B179" s="20"/>
      <c r="C179" s="6"/>
      <c r="D179" s="67"/>
      <c r="E179" s="6"/>
      <c r="F179" s="6"/>
      <c r="G179" s="6"/>
      <c r="H179" s="6"/>
      <c r="I179" s="6"/>
      <c r="J179" s="6"/>
      <c r="K179" s="6"/>
      <c r="L179" s="6"/>
      <c r="M179" s="6"/>
      <c r="N179" s="6"/>
      <c r="O179" s="6"/>
      <c r="P179" s="6"/>
    </row>
    <row r="180" spans="1:16" ht="15.75" thickBot="1">
      <c r="A180" s="5" t="s">
        <v>667</v>
      </c>
      <c r="B180" s="20"/>
      <c r="C180" s="6"/>
      <c r="D180" s="67"/>
      <c r="E180" s="6"/>
      <c r="F180" s="6"/>
      <c r="G180" s="6"/>
      <c r="H180" s="6"/>
      <c r="I180" s="6"/>
      <c r="J180" s="6"/>
      <c r="K180" s="6"/>
      <c r="L180" s="6"/>
      <c r="M180" s="6"/>
      <c r="N180" s="6"/>
      <c r="O180" s="6"/>
      <c r="P180" s="6"/>
    </row>
    <row r="181" spans="1:16" ht="15.75" thickBot="1">
      <c r="A181" s="4"/>
      <c r="B181" s="20"/>
      <c r="C181" s="6"/>
      <c r="D181" s="67"/>
      <c r="E181" s="6"/>
      <c r="F181" s="6"/>
      <c r="G181" s="6"/>
      <c r="H181" s="6"/>
      <c r="I181" s="6"/>
      <c r="J181" s="6"/>
      <c r="K181" s="6"/>
      <c r="L181" s="6"/>
      <c r="M181" s="6"/>
      <c r="N181" s="6"/>
      <c r="O181" s="6"/>
      <c r="P181" s="6"/>
    </row>
    <row r="182" spans="1:16" ht="15.75" thickBot="1">
      <c r="A182" s="4" t="s">
        <v>668</v>
      </c>
      <c r="B182" s="19"/>
      <c r="C182" s="6"/>
      <c r="D182" s="67"/>
      <c r="E182" s="6"/>
      <c r="F182" s="6"/>
      <c r="G182" s="6"/>
      <c r="H182" s="6"/>
      <c r="I182" s="6"/>
      <c r="J182" s="6"/>
      <c r="K182" s="6"/>
      <c r="L182" s="6"/>
      <c r="M182" s="6"/>
      <c r="N182" s="6"/>
      <c r="O182" s="6"/>
      <c r="P182" s="6"/>
    </row>
    <row r="183" spans="1:16" ht="15.75" thickBot="1">
      <c r="A183" s="5" t="s">
        <v>669</v>
      </c>
      <c r="B183" s="19"/>
      <c r="C183" s="6"/>
      <c r="D183" s="67"/>
      <c r="E183" s="6"/>
      <c r="F183" s="6"/>
      <c r="G183" s="6"/>
      <c r="H183" s="6"/>
      <c r="I183" s="6"/>
      <c r="J183" s="6"/>
      <c r="K183" s="6"/>
      <c r="L183" s="6"/>
      <c r="M183" s="6"/>
      <c r="N183" s="6"/>
      <c r="O183" s="6"/>
      <c r="P183" s="6"/>
    </row>
    <row r="184" spans="1:16" ht="15.75" thickBot="1">
      <c r="A184" s="5" t="s">
        <v>670</v>
      </c>
      <c r="B184" s="20"/>
      <c r="C184" s="6"/>
      <c r="D184" s="67"/>
      <c r="E184" s="6"/>
      <c r="F184" s="6"/>
      <c r="G184" s="6"/>
      <c r="H184" s="6"/>
      <c r="I184" s="6"/>
      <c r="J184" s="6"/>
      <c r="K184" s="6"/>
      <c r="L184" s="6"/>
      <c r="M184" s="6"/>
      <c r="N184" s="6"/>
      <c r="O184" s="6"/>
      <c r="P184" s="6"/>
    </row>
    <row r="185" spans="1:16" ht="15.75" thickBot="1">
      <c r="A185" s="5" t="s">
        <v>671</v>
      </c>
      <c r="B185" s="20"/>
      <c r="C185" s="6"/>
      <c r="D185" s="67"/>
      <c r="E185" s="6"/>
      <c r="F185" s="6"/>
      <c r="G185" s="6"/>
      <c r="H185" s="6"/>
      <c r="I185" s="6"/>
      <c r="J185" s="6"/>
      <c r="K185" s="6"/>
      <c r="L185" s="6"/>
      <c r="M185" s="6"/>
      <c r="N185" s="6"/>
      <c r="O185" s="6"/>
      <c r="P185" s="6"/>
    </row>
    <row r="186" spans="1:16" ht="15.75" thickBot="1">
      <c r="A186" s="5" t="s">
        <v>672</v>
      </c>
      <c r="B186" s="20"/>
      <c r="C186" s="6"/>
      <c r="D186" s="67"/>
      <c r="E186" s="6"/>
      <c r="F186" s="6"/>
      <c r="G186" s="6"/>
      <c r="H186" s="6"/>
      <c r="I186" s="6"/>
      <c r="J186" s="6"/>
      <c r="K186" s="6"/>
      <c r="L186" s="6"/>
      <c r="M186" s="6"/>
      <c r="N186" s="6"/>
      <c r="O186" s="6"/>
      <c r="P186" s="6"/>
    </row>
    <row r="187" spans="1:16" ht="15.75" thickBot="1">
      <c r="A187" s="4"/>
      <c r="B187" s="20"/>
      <c r="C187" s="6"/>
      <c r="D187" s="67"/>
      <c r="E187" s="6"/>
      <c r="F187" s="6"/>
      <c r="G187" s="6"/>
      <c r="H187" s="6"/>
      <c r="I187" s="6"/>
      <c r="J187" s="6"/>
      <c r="K187" s="6"/>
      <c r="L187" s="6"/>
      <c r="M187" s="6"/>
      <c r="N187" s="6"/>
      <c r="O187" s="6"/>
      <c r="P187" s="6"/>
    </row>
    <row r="188" spans="1:16" ht="15.75" thickBot="1">
      <c r="A188" s="4" t="s">
        <v>673</v>
      </c>
      <c r="B188" s="19"/>
      <c r="C188" s="6"/>
      <c r="D188" s="67"/>
      <c r="E188" s="6"/>
      <c r="F188" s="6"/>
      <c r="G188" s="6"/>
      <c r="H188" s="6"/>
      <c r="I188" s="6"/>
      <c r="J188" s="6"/>
      <c r="K188" s="6"/>
      <c r="L188" s="6"/>
      <c r="M188" s="6"/>
      <c r="N188" s="6"/>
      <c r="O188" s="6"/>
      <c r="P188" s="6"/>
    </row>
    <row r="189" spans="1:16" ht="15.75" thickBot="1">
      <c r="A189" s="5" t="s">
        <v>674</v>
      </c>
      <c r="B189" s="19"/>
      <c r="C189" s="6"/>
      <c r="D189" s="67"/>
      <c r="E189" s="6"/>
      <c r="F189" s="6"/>
      <c r="G189" s="6"/>
      <c r="H189" s="6"/>
      <c r="I189" s="6"/>
      <c r="J189" s="6"/>
      <c r="K189" s="6"/>
      <c r="L189" s="6"/>
      <c r="M189" s="6"/>
      <c r="N189" s="6"/>
      <c r="O189" s="6"/>
      <c r="P189" s="6"/>
    </row>
    <row r="190" spans="1:16" ht="15.75" thickBot="1">
      <c r="A190" s="5" t="s">
        <v>675</v>
      </c>
      <c r="B190" s="20"/>
      <c r="C190" s="6"/>
      <c r="D190" s="67"/>
      <c r="E190" s="6"/>
      <c r="F190" s="6"/>
      <c r="G190" s="6"/>
      <c r="H190" s="6"/>
      <c r="I190" s="6"/>
      <c r="J190" s="6"/>
      <c r="K190" s="6"/>
      <c r="L190" s="6"/>
      <c r="M190" s="6"/>
      <c r="N190" s="6"/>
      <c r="O190" s="6"/>
      <c r="P190" s="6"/>
    </row>
    <row r="191" spans="1:16" ht="15.75" thickBot="1">
      <c r="A191" s="5" t="s">
        <v>676</v>
      </c>
      <c r="B191" s="20"/>
      <c r="C191" s="6"/>
      <c r="D191" s="67"/>
      <c r="E191" s="6"/>
      <c r="F191" s="6"/>
      <c r="G191" s="6"/>
      <c r="H191" s="6"/>
      <c r="I191" s="6"/>
      <c r="J191" s="6"/>
      <c r="K191" s="6"/>
      <c r="L191" s="6"/>
      <c r="M191" s="6"/>
      <c r="N191" s="6"/>
      <c r="O191" s="6"/>
      <c r="P191" s="6"/>
    </row>
    <row r="192" spans="1:16" ht="15.75" thickBot="1">
      <c r="A192" s="5" t="s">
        <v>677</v>
      </c>
      <c r="B192" s="20"/>
      <c r="C192" s="6"/>
      <c r="D192" s="67"/>
      <c r="E192" s="6"/>
      <c r="F192" s="6"/>
      <c r="G192" s="6"/>
      <c r="H192" s="6"/>
      <c r="I192" s="6"/>
      <c r="J192" s="6"/>
      <c r="K192" s="6"/>
      <c r="L192" s="6"/>
      <c r="M192" s="6"/>
      <c r="N192" s="6"/>
      <c r="O192" s="6"/>
      <c r="P192" s="6"/>
    </row>
    <row r="193" spans="1:16" ht="15.75" thickBot="1">
      <c r="A193" s="4"/>
      <c r="B193" s="20"/>
      <c r="C193" s="6"/>
      <c r="D193" s="67"/>
      <c r="E193" s="6"/>
      <c r="F193" s="6"/>
      <c r="G193" s="6"/>
      <c r="H193" s="6"/>
      <c r="I193" s="6"/>
      <c r="J193" s="6"/>
      <c r="K193" s="6"/>
      <c r="L193" s="6"/>
      <c r="M193" s="6"/>
      <c r="N193" s="6"/>
      <c r="O193" s="6"/>
      <c r="P193" s="6"/>
    </row>
    <row r="194" spans="1:16" ht="15.75" thickBot="1">
      <c r="A194" s="4" t="s">
        <v>678</v>
      </c>
      <c r="B194" s="19"/>
      <c r="C194" s="6"/>
      <c r="D194" s="67"/>
      <c r="E194" s="6"/>
      <c r="F194" s="6"/>
      <c r="G194" s="6"/>
      <c r="H194" s="6"/>
      <c r="I194" s="6"/>
      <c r="J194" s="6"/>
      <c r="K194" s="6"/>
      <c r="L194" s="6"/>
      <c r="M194" s="6"/>
      <c r="N194" s="6"/>
      <c r="O194" s="6"/>
      <c r="P194" s="6"/>
    </row>
    <row r="195" spans="1:16" ht="15.75" thickBot="1">
      <c r="A195" s="5" t="s">
        <v>679</v>
      </c>
      <c r="B195" s="19"/>
      <c r="C195" s="6"/>
      <c r="D195" s="67"/>
      <c r="E195" s="6"/>
      <c r="F195" s="6"/>
      <c r="G195" s="6"/>
      <c r="H195" s="6"/>
      <c r="I195" s="6"/>
      <c r="J195" s="6"/>
      <c r="K195" s="6"/>
      <c r="L195" s="6"/>
      <c r="M195" s="6"/>
      <c r="N195" s="6"/>
      <c r="O195" s="6"/>
      <c r="P195" s="6"/>
    </row>
    <row r="196" spans="1:16" ht="15.75" thickBot="1">
      <c r="A196" s="5" t="s">
        <v>680</v>
      </c>
      <c r="B196" s="20"/>
      <c r="C196" s="6"/>
      <c r="D196" s="67"/>
      <c r="E196" s="6"/>
      <c r="F196" s="6"/>
      <c r="G196" s="6"/>
      <c r="H196" s="6"/>
      <c r="I196" s="6"/>
      <c r="J196" s="6"/>
      <c r="K196" s="6"/>
      <c r="L196" s="6"/>
      <c r="M196" s="6"/>
      <c r="N196" s="6"/>
      <c r="O196" s="6"/>
      <c r="P196" s="6"/>
    </row>
    <row r="197" spans="1:16" ht="15.75" thickBot="1">
      <c r="A197" s="5" t="s">
        <v>681</v>
      </c>
      <c r="B197" s="20"/>
      <c r="C197" s="6"/>
      <c r="D197" s="67"/>
      <c r="E197" s="6"/>
      <c r="F197" s="6"/>
      <c r="G197" s="6"/>
      <c r="H197" s="6"/>
      <c r="I197" s="6"/>
      <c r="J197" s="6"/>
      <c r="K197" s="6"/>
      <c r="L197" s="6"/>
      <c r="M197" s="6"/>
      <c r="N197" s="6"/>
      <c r="O197" s="6"/>
      <c r="P197" s="6"/>
    </row>
    <row r="198" spans="1:16" ht="15.75" thickBot="1">
      <c r="A198" s="5" t="s">
        <v>682</v>
      </c>
      <c r="B198" s="20"/>
      <c r="C198" s="6"/>
      <c r="D198" s="67"/>
      <c r="E198" s="6"/>
      <c r="F198" s="6"/>
      <c r="G198" s="6"/>
      <c r="H198" s="6"/>
      <c r="I198" s="6"/>
      <c r="J198" s="6"/>
      <c r="K198" s="6"/>
      <c r="L198" s="6"/>
      <c r="M198" s="6"/>
      <c r="N198" s="6"/>
      <c r="O198" s="6"/>
      <c r="P198" s="6"/>
    </row>
    <row r="199" spans="1:16" ht="15.75" thickBot="1">
      <c r="A199" s="5" t="s">
        <v>683</v>
      </c>
      <c r="B199" s="20"/>
      <c r="C199" s="6"/>
      <c r="D199" s="67"/>
      <c r="E199" s="6"/>
      <c r="F199" s="6"/>
      <c r="G199" s="6"/>
      <c r="H199" s="6"/>
      <c r="I199" s="6"/>
      <c r="J199" s="6"/>
      <c r="K199" s="6"/>
      <c r="L199" s="6"/>
      <c r="M199" s="6"/>
      <c r="N199" s="6"/>
      <c r="O199" s="6"/>
      <c r="P199" s="6"/>
    </row>
    <row r="200" spans="1:16" ht="15.75" thickBot="1">
      <c r="A200" s="5" t="s">
        <v>684</v>
      </c>
      <c r="B200" s="20"/>
      <c r="C200" s="6"/>
      <c r="D200" s="67"/>
      <c r="E200" s="6"/>
      <c r="F200" s="6"/>
      <c r="G200" s="6"/>
      <c r="H200" s="6"/>
      <c r="I200" s="6"/>
      <c r="J200" s="6"/>
      <c r="K200" s="6"/>
      <c r="L200" s="6"/>
      <c r="M200" s="6"/>
      <c r="N200" s="6"/>
      <c r="O200" s="6"/>
      <c r="P200" s="6"/>
    </row>
    <row r="201" spans="1:16" ht="15.75" thickBot="1">
      <c r="A201" s="5" t="s">
        <v>685</v>
      </c>
      <c r="B201" s="20"/>
      <c r="C201" s="6"/>
      <c r="D201" s="67"/>
      <c r="E201" s="6"/>
      <c r="F201" s="6"/>
      <c r="G201" s="6"/>
      <c r="H201" s="6"/>
      <c r="I201" s="6"/>
      <c r="J201" s="6"/>
      <c r="K201" s="6"/>
      <c r="L201" s="6"/>
      <c r="M201" s="6"/>
      <c r="N201" s="6"/>
      <c r="O201" s="6"/>
      <c r="P201" s="6"/>
    </row>
    <row r="202" spans="1:16" ht="15.75" thickBot="1">
      <c r="A202" s="5" t="s">
        <v>686</v>
      </c>
      <c r="B202" s="20"/>
      <c r="C202" s="6"/>
      <c r="D202" s="67"/>
      <c r="E202" s="6"/>
      <c r="F202" s="6"/>
      <c r="G202" s="6"/>
      <c r="H202" s="6"/>
      <c r="I202" s="6"/>
      <c r="J202" s="6"/>
      <c r="K202" s="6"/>
      <c r="L202" s="6"/>
      <c r="M202" s="6"/>
      <c r="N202" s="6"/>
      <c r="O202" s="6"/>
      <c r="P202" s="6"/>
    </row>
    <row r="203" spans="1:16" ht="15.75" thickBot="1">
      <c r="A203" s="5" t="s">
        <v>687</v>
      </c>
      <c r="B203" s="20"/>
      <c r="C203" s="6"/>
      <c r="D203" s="67"/>
      <c r="E203" s="6"/>
      <c r="F203" s="6"/>
      <c r="G203" s="6"/>
      <c r="H203" s="6"/>
      <c r="I203" s="6"/>
      <c r="J203" s="6"/>
      <c r="K203" s="6"/>
      <c r="L203" s="6"/>
      <c r="M203" s="6"/>
      <c r="N203" s="6"/>
      <c r="O203" s="6"/>
      <c r="P203" s="6"/>
    </row>
    <row r="204" spans="1:16" ht="15.75" thickBot="1">
      <c r="A204" s="5" t="s">
        <v>688</v>
      </c>
      <c r="B204" s="20"/>
      <c r="C204" s="6"/>
      <c r="D204" s="67"/>
      <c r="E204" s="6"/>
      <c r="F204" s="6"/>
      <c r="G204" s="6"/>
      <c r="H204" s="6"/>
      <c r="I204" s="6"/>
      <c r="J204" s="6"/>
      <c r="K204" s="6"/>
      <c r="L204" s="6"/>
      <c r="M204" s="6"/>
      <c r="N204" s="6"/>
      <c r="O204" s="6"/>
      <c r="P204" s="6"/>
    </row>
    <row r="205" spans="1:16" ht="15.75" thickBot="1">
      <c r="A205" s="5" t="s">
        <v>689</v>
      </c>
      <c r="B205" s="20"/>
      <c r="C205" s="6"/>
      <c r="D205" s="67"/>
      <c r="E205" s="6"/>
      <c r="F205" s="6"/>
      <c r="G205" s="6"/>
      <c r="H205" s="6"/>
      <c r="I205" s="6"/>
      <c r="J205" s="6"/>
      <c r="K205" s="6"/>
      <c r="L205" s="6"/>
      <c r="M205" s="6"/>
      <c r="N205" s="6"/>
      <c r="O205" s="6"/>
      <c r="P205" s="6"/>
    </row>
    <row r="206" spans="1:16" ht="15.75" thickBot="1">
      <c r="A206" s="5" t="s">
        <v>690</v>
      </c>
      <c r="B206" s="20"/>
      <c r="C206" s="6"/>
      <c r="D206" s="67"/>
      <c r="E206" s="6"/>
      <c r="F206" s="6"/>
      <c r="G206" s="6"/>
      <c r="H206" s="6"/>
      <c r="I206" s="6"/>
      <c r="J206" s="6"/>
      <c r="K206" s="6"/>
      <c r="L206" s="6"/>
      <c r="M206" s="6"/>
      <c r="N206" s="6"/>
      <c r="O206" s="6"/>
      <c r="P206" s="6"/>
    </row>
    <row r="207" spans="1:16" ht="15.75" thickBot="1">
      <c r="A207" s="5" t="s">
        <v>691</v>
      </c>
      <c r="B207" s="20"/>
      <c r="C207" s="6"/>
      <c r="D207" s="67"/>
      <c r="E207" s="6"/>
      <c r="F207" s="6"/>
      <c r="G207" s="6"/>
      <c r="H207" s="6"/>
      <c r="I207" s="6"/>
      <c r="J207" s="6"/>
      <c r="K207" s="6"/>
      <c r="L207" s="6"/>
      <c r="M207" s="6"/>
      <c r="N207" s="6"/>
      <c r="O207" s="6"/>
      <c r="P207" s="6"/>
    </row>
    <row r="208" spans="1:16" ht="16.5" thickBot="1">
      <c r="A208" s="7"/>
      <c r="B208" s="20"/>
      <c r="C208" s="6"/>
      <c r="D208" s="67"/>
      <c r="E208" s="6"/>
      <c r="F208" s="6"/>
      <c r="G208" s="6"/>
      <c r="H208" s="6"/>
      <c r="I208" s="6"/>
      <c r="J208" s="6"/>
      <c r="K208" s="6"/>
      <c r="L208" s="6"/>
      <c r="M208" s="6"/>
      <c r="N208" s="6"/>
      <c r="O208" s="6"/>
      <c r="P208" s="6"/>
    </row>
    <row r="209" spans="1:16" ht="16.5" thickBot="1">
      <c r="A209" s="7"/>
      <c r="B209" s="21"/>
      <c r="C209" s="6"/>
      <c r="D209" s="67"/>
      <c r="E209" s="6"/>
      <c r="F209" s="6"/>
      <c r="G209" s="6"/>
      <c r="H209" s="6"/>
      <c r="I209" s="6"/>
      <c r="J209" s="6"/>
      <c r="K209" s="6"/>
      <c r="L209" s="6"/>
      <c r="M209" s="6"/>
      <c r="N209" s="6"/>
      <c r="O209" s="6"/>
      <c r="P209" s="6"/>
    </row>
  </sheetData>
  <mergeCells count="5">
    <mergeCell ref="A1:P1"/>
    <mergeCell ref="A5:P5"/>
    <mergeCell ref="A2:P2"/>
    <mergeCell ref="A3:P3"/>
    <mergeCell ref="A4:P4"/>
  </mergeCells>
  <printOptions/>
  <pageMargins left="0.75" right="0.75" top="1" bottom="1" header="0.5" footer="0.5"/>
  <pageSetup fitToHeight="10" fitToWidth="1" horizontalDpi="600" verticalDpi="600" orientation="landscape" scale="57" r:id="rId1"/>
</worksheet>
</file>

<file path=xl/worksheets/sheet18.xml><?xml version="1.0" encoding="utf-8"?>
<worksheet xmlns="http://schemas.openxmlformats.org/spreadsheetml/2006/main" xmlns:r="http://schemas.openxmlformats.org/officeDocument/2006/relationships">
  <sheetPr codeName="Sheet18">
    <tabColor indexed="44"/>
    <pageSetUpPr fitToPage="1"/>
  </sheetPr>
  <dimension ref="A1:R66"/>
  <sheetViews>
    <sheetView zoomScale="63" zoomScaleNormal="63" workbookViewId="0" topLeftCell="A1">
      <selection activeCell="A3" sqref="A3:Q3"/>
    </sheetView>
  </sheetViews>
  <sheetFormatPr defaultColWidth="9.140625" defaultRowHeight="12.75"/>
  <cols>
    <col min="3" max="3" width="5.140625" style="0" customWidth="1"/>
    <col min="4" max="4" width="14.00390625" style="0" customWidth="1"/>
    <col min="6" max="6" width="5.421875" style="0" customWidth="1"/>
    <col min="7" max="7" width="11.28125" style="0" customWidth="1"/>
    <col min="8" max="8" width="5.421875" style="0" customWidth="1"/>
    <col min="9" max="9" width="13.28125" style="0" customWidth="1"/>
    <col min="10" max="10" width="5.00390625" style="0" customWidth="1"/>
    <col min="12" max="12" width="5.28125" style="0" customWidth="1"/>
    <col min="17" max="17" width="30.140625" style="0" customWidth="1"/>
    <col min="18" max="18" width="3.00390625" style="0" customWidth="1"/>
  </cols>
  <sheetData>
    <row r="1" spans="1:17" ht="60.75" customHeight="1" thickBot="1">
      <c r="A1" s="928" t="s">
        <v>489</v>
      </c>
      <c r="B1" s="928"/>
      <c r="C1" s="928"/>
      <c r="D1" s="928"/>
      <c r="E1" s="928"/>
      <c r="F1" s="928"/>
      <c r="G1" s="928"/>
      <c r="H1" s="928"/>
      <c r="I1" s="928"/>
      <c r="J1" s="928"/>
      <c r="K1" s="928"/>
      <c r="L1" s="928"/>
      <c r="M1" s="928"/>
      <c r="N1" s="928"/>
      <c r="O1" s="928"/>
      <c r="P1" s="928"/>
      <c r="Q1" s="928"/>
    </row>
    <row r="2" spans="1:18" ht="39.75" customHeight="1" thickTop="1">
      <c r="A2" s="925" t="s">
        <v>287</v>
      </c>
      <c r="B2" s="926"/>
      <c r="C2" s="926"/>
      <c r="D2" s="926"/>
      <c r="E2" s="926"/>
      <c r="F2" s="926"/>
      <c r="G2" s="926"/>
      <c r="H2" s="926"/>
      <c r="I2" s="926"/>
      <c r="J2" s="926"/>
      <c r="K2" s="926"/>
      <c r="L2" s="926"/>
      <c r="M2" s="926"/>
      <c r="N2" s="926"/>
      <c r="O2" s="926"/>
      <c r="P2" s="926"/>
      <c r="Q2" s="926"/>
      <c r="R2" s="927"/>
    </row>
    <row r="3" spans="1:18" ht="15.75">
      <c r="A3" s="929"/>
      <c r="B3" s="930"/>
      <c r="C3" s="930"/>
      <c r="D3" s="930"/>
      <c r="E3" s="930"/>
      <c r="F3" s="930"/>
      <c r="G3" s="930"/>
      <c r="H3" s="930"/>
      <c r="I3" s="930"/>
      <c r="J3" s="930"/>
      <c r="K3" s="930"/>
      <c r="L3" s="930"/>
      <c r="M3" s="930"/>
      <c r="N3" s="930"/>
      <c r="O3" s="930"/>
      <c r="P3" s="930"/>
      <c r="Q3" s="930"/>
      <c r="R3" s="206"/>
    </row>
    <row r="4" spans="1:18" ht="18.75">
      <c r="A4" s="213" t="s">
        <v>290</v>
      </c>
      <c r="B4" s="15"/>
      <c r="C4" s="15"/>
      <c r="D4" s="15"/>
      <c r="E4" s="200"/>
      <c r="F4" s="200"/>
      <c r="G4" s="200"/>
      <c r="H4" s="200"/>
      <c r="I4" s="200"/>
      <c r="J4" s="200"/>
      <c r="K4" s="200"/>
      <c r="L4" s="204"/>
      <c r="M4" s="204"/>
      <c r="N4" s="8"/>
      <c r="O4" s="8"/>
      <c r="P4" s="8"/>
      <c r="Q4" s="8"/>
      <c r="R4" s="206"/>
    </row>
    <row r="5" spans="1:18" ht="18.75">
      <c r="A5" s="213"/>
      <c r="B5" s="15"/>
      <c r="C5" s="15"/>
      <c r="D5" s="15"/>
      <c r="E5" s="15"/>
      <c r="F5" s="15"/>
      <c r="G5" s="15"/>
      <c r="H5" s="15"/>
      <c r="I5" s="15"/>
      <c r="J5" s="15"/>
      <c r="K5" s="15"/>
      <c r="L5" s="8"/>
      <c r="M5" s="8"/>
      <c r="N5" s="8"/>
      <c r="O5" s="8"/>
      <c r="P5" s="8"/>
      <c r="Q5" s="8"/>
      <c r="R5" s="206"/>
    </row>
    <row r="6" spans="1:18" ht="18.75">
      <c r="A6" s="213" t="s">
        <v>462</v>
      </c>
      <c r="B6" s="15"/>
      <c r="C6" s="15"/>
      <c r="D6" s="200"/>
      <c r="E6" s="200"/>
      <c r="F6" s="200"/>
      <c r="G6" s="200"/>
      <c r="H6" s="15"/>
      <c r="I6" s="214" t="s">
        <v>245</v>
      </c>
      <c r="J6" s="200"/>
      <c r="K6" s="200"/>
      <c r="L6" s="204"/>
      <c r="M6" s="204"/>
      <c r="N6" s="8"/>
      <c r="O6" s="8"/>
      <c r="P6" s="8"/>
      <c r="Q6" s="8"/>
      <c r="R6" s="206"/>
    </row>
    <row r="7" spans="1:18" ht="18.75">
      <c r="A7" s="213"/>
      <c r="B7" s="15"/>
      <c r="C7" s="15"/>
      <c r="D7" s="15"/>
      <c r="E7" s="15"/>
      <c r="F7" s="15"/>
      <c r="G7" s="15"/>
      <c r="H7" s="15"/>
      <c r="I7" s="214"/>
      <c r="J7" s="15"/>
      <c r="K7" s="15"/>
      <c r="L7" s="8"/>
      <c r="M7" s="8"/>
      <c r="N7" s="8"/>
      <c r="O7" s="8"/>
      <c r="P7" s="8"/>
      <c r="Q7" s="8"/>
      <c r="R7" s="206"/>
    </row>
    <row r="8" spans="1:18" ht="18.75">
      <c r="A8" s="213" t="s">
        <v>288</v>
      </c>
      <c r="B8" s="15"/>
      <c r="C8" s="15"/>
      <c r="D8" s="200"/>
      <c r="E8" s="200"/>
      <c r="F8" s="200"/>
      <c r="G8" s="200"/>
      <c r="H8" s="15"/>
      <c r="I8" s="214" t="s">
        <v>252</v>
      </c>
      <c r="J8" s="15"/>
      <c r="K8" s="200"/>
      <c r="L8" s="204"/>
      <c r="M8" s="204"/>
      <c r="N8" s="8"/>
      <c r="O8" s="8"/>
      <c r="P8" s="8"/>
      <c r="Q8" s="8"/>
      <c r="R8" s="206"/>
    </row>
    <row r="9" spans="1:18" ht="18.75">
      <c r="A9" s="213"/>
      <c r="B9" s="15"/>
      <c r="C9" s="15"/>
      <c r="D9" s="15"/>
      <c r="E9" s="15"/>
      <c r="F9" s="15"/>
      <c r="G9" s="15"/>
      <c r="H9" s="15"/>
      <c r="I9" s="214"/>
      <c r="J9" s="15"/>
      <c r="K9" s="15"/>
      <c r="L9" s="8"/>
      <c r="M9" s="8"/>
      <c r="N9" s="8"/>
      <c r="O9" s="8"/>
      <c r="P9" s="8"/>
      <c r="Q9" s="8"/>
      <c r="R9" s="206"/>
    </row>
    <row r="10" spans="1:18" ht="18.75">
      <c r="A10" s="213" t="s">
        <v>289</v>
      </c>
      <c r="B10" s="15"/>
      <c r="C10" s="15"/>
      <c r="D10" s="200"/>
      <c r="E10" s="200"/>
      <c r="F10" s="200"/>
      <c r="G10" s="200"/>
      <c r="H10" s="15"/>
      <c r="I10" s="214" t="s">
        <v>253</v>
      </c>
      <c r="J10" s="200"/>
      <c r="K10" s="200"/>
      <c r="L10" s="204"/>
      <c r="M10" s="204"/>
      <c r="N10" s="8"/>
      <c r="O10" s="8"/>
      <c r="P10" s="8"/>
      <c r="Q10" s="8"/>
      <c r="R10" s="206"/>
    </row>
    <row r="11" spans="1:18" ht="18.75">
      <c r="A11" s="213"/>
      <c r="B11" s="15"/>
      <c r="C11" s="15"/>
      <c r="D11" s="15"/>
      <c r="E11" s="15"/>
      <c r="F11" s="15"/>
      <c r="G11" s="15"/>
      <c r="H11" s="15"/>
      <c r="I11" s="15"/>
      <c r="J11" s="15"/>
      <c r="K11" s="15"/>
      <c r="L11" s="8"/>
      <c r="M11" s="8"/>
      <c r="N11" s="8"/>
      <c r="O11" s="8"/>
      <c r="P11" s="8"/>
      <c r="Q11" s="8"/>
      <c r="R11" s="206"/>
    </row>
    <row r="12" spans="1:18" ht="18.75">
      <c r="A12" s="213" t="s">
        <v>291</v>
      </c>
      <c r="B12" s="15"/>
      <c r="C12" s="15"/>
      <c r="D12" s="15"/>
      <c r="E12" s="87" t="s">
        <v>292</v>
      </c>
      <c r="F12" s="201"/>
      <c r="G12" s="87" t="s">
        <v>293</v>
      </c>
      <c r="H12" s="201"/>
      <c r="I12" s="87" t="s">
        <v>294</v>
      </c>
      <c r="J12" s="201"/>
      <c r="K12" s="87" t="s">
        <v>435</v>
      </c>
      <c r="L12" s="267"/>
      <c r="M12" s="15" t="s">
        <v>97</v>
      </c>
      <c r="N12" s="267"/>
      <c r="O12" s="8"/>
      <c r="P12" s="8"/>
      <c r="Q12" s="8"/>
      <c r="R12" s="206"/>
    </row>
    <row r="13" spans="1:18" ht="18.75">
      <c r="A13" s="213"/>
      <c r="B13" s="15"/>
      <c r="C13" s="15"/>
      <c r="D13" s="15"/>
      <c r="E13" s="15"/>
      <c r="F13" s="15"/>
      <c r="G13" s="15"/>
      <c r="H13" s="15"/>
      <c r="I13" s="15"/>
      <c r="J13" s="15"/>
      <c r="K13" s="15"/>
      <c r="L13" s="8"/>
      <c r="M13" s="8"/>
      <c r="N13" s="8"/>
      <c r="O13" s="8"/>
      <c r="P13" s="8"/>
      <c r="Q13" s="8"/>
      <c r="R13" s="206"/>
    </row>
    <row r="14" spans="1:18" ht="18.75">
      <c r="A14" s="213" t="s">
        <v>254</v>
      </c>
      <c r="B14" s="15"/>
      <c r="C14" s="15"/>
      <c r="D14" s="15"/>
      <c r="E14" s="15"/>
      <c r="F14" s="200"/>
      <c r="G14" s="215"/>
      <c r="H14" s="87"/>
      <c r="I14" s="214" t="s">
        <v>257</v>
      </c>
      <c r="J14" s="15"/>
      <c r="K14" s="15"/>
      <c r="L14" s="8"/>
      <c r="M14" s="8"/>
      <c r="N14" s="8"/>
      <c r="O14" s="8"/>
      <c r="P14" s="8"/>
      <c r="Q14" s="8"/>
      <c r="R14" s="206"/>
    </row>
    <row r="15" spans="1:18" ht="18.75">
      <c r="A15" s="213"/>
      <c r="B15" s="15"/>
      <c r="C15" s="15"/>
      <c r="D15" s="15"/>
      <c r="E15" s="15"/>
      <c r="F15" s="15"/>
      <c r="G15" s="15"/>
      <c r="H15" s="15"/>
      <c r="I15" s="15"/>
      <c r="J15" s="15"/>
      <c r="K15" s="15"/>
      <c r="L15" s="8"/>
      <c r="M15" s="8"/>
      <c r="N15" s="8"/>
      <c r="O15" s="8"/>
      <c r="P15" s="8"/>
      <c r="Q15" s="8"/>
      <c r="R15" s="206"/>
    </row>
    <row r="16" spans="1:18" ht="18.75">
      <c r="A16" s="213" t="s">
        <v>295</v>
      </c>
      <c r="B16" s="15"/>
      <c r="C16" s="15"/>
      <c r="D16" s="200"/>
      <c r="E16" s="200"/>
      <c r="F16" s="200"/>
      <c r="G16" s="200"/>
      <c r="H16" s="200"/>
      <c r="I16" s="200"/>
      <c r="J16" s="200"/>
      <c r="K16" s="200"/>
      <c r="L16" s="8"/>
      <c r="M16" s="8"/>
      <c r="N16" s="8"/>
      <c r="O16" s="8"/>
      <c r="P16" s="8"/>
      <c r="Q16" s="8"/>
      <c r="R16" s="206"/>
    </row>
    <row r="17" spans="1:18" ht="15.75">
      <c r="A17" s="211"/>
      <c r="B17" s="15"/>
      <c r="C17" s="15"/>
      <c r="D17" s="15"/>
      <c r="E17" s="15"/>
      <c r="F17" s="15"/>
      <c r="G17" s="15"/>
      <c r="H17" s="15"/>
      <c r="I17" s="15"/>
      <c r="J17" s="15"/>
      <c r="K17" s="15"/>
      <c r="L17" s="8"/>
      <c r="M17" s="8"/>
      <c r="N17" s="8"/>
      <c r="O17" s="8"/>
      <c r="P17" s="8"/>
      <c r="Q17" s="8"/>
      <c r="R17" s="206"/>
    </row>
    <row r="18" spans="1:18" ht="15.75">
      <c r="A18" s="211"/>
      <c r="B18" s="15"/>
      <c r="C18" s="15"/>
      <c r="D18" s="200"/>
      <c r="E18" s="200"/>
      <c r="F18" s="200"/>
      <c r="G18" s="200"/>
      <c r="H18" s="200"/>
      <c r="I18" s="200"/>
      <c r="J18" s="200"/>
      <c r="K18" s="200"/>
      <c r="L18" s="8"/>
      <c r="M18" s="8"/>
      <c r="N18" s="8"/>
      <c r="O18" s="8"/>
      <c r="P18" s="8"/>
      <c r="Q18" s="8"/>
      <c r="R18" s="206"/>
    </row>
    <row r="19" spans="1:18" ht="15.75">
      <c r="A19" s="211"/>
      <c r="B19" s="15"/>
      <c r="C19" s="15"/>
      <c r="D19" s="15"/>
      <c r="E19" s="15"/>
      <c r="F19" s="15"/>
      <c r="G19" s="15"/>
      <c r="H19" s="15"/>
      <c r="I19" s="15"/>
      <c r="J19" s="15"/>
      <c r="K19" s="15"/>
      <c r="L19" s="8"/>
      <c r="M19" s="8"/>
      <c r="N19" s="8"/>
      <c r="O19" s="8"/>
      <c r="P19" s="8"/>
      <c r="Q19" s="8"/>
      <c r="R19" s="206"/>
    </row>
    <row r="20" spans="1:18" ht="18.75">
      <c r="A20" s="213" t="s">
        <v>244</v>
      </c>
      <c r="B20" s="15"/>
      <c r="C20" s="15"/>
      <c r="D20" s="15"/>
      <c r="E20" s="15"/>
      <c r="F20" s="15"/>
      <c r="G20" s="15"/>
      <c r="H20" s="15"/>
      <c r="I20" s="15"/>
      <c r="J20" s="15"/>
      <c r="K20" s="15"/>
      <c r="L20" s="8"/>
      <c r="M20" s="214" t="s">
        <v>246</v>
      </c>
      <c r="N20" s="8"/>
      <c r="O20" s="8"/>
      <c r="P20" s="8"/>
      <c r="Q20" s="8"/>
      <c r="R20" s="206"/>
    </row>
    <row r="21" spans="1:18" ht="18.75">
      <c r="A21" s="213"/>
      <c r="B21" s="15"/>
      <c r="C21" s="15"/>
      <c r="D21" s="15"/>
      <c r="E21" s="15"/>
      <c r="F21" s="15"/>
      <c r="G21" s="15"/>
      <c r="H21" s="15"/>
      <c r="I21" s="15"/>
      <c r="J21" s="15"/>
      <c r="K21" s="15"/>
      <c r="L21" s="8"/>
      <c r="M21" s="8"/>
      <c r="N21" s="8"/>
      <c r="O21" s="8"/>
      <c r="P21" s="8"/>
      <c r="Q21" s="8"/>
      <c r="R21" s="206"/>
    </row>
    <row r="22" spans="1:18" ht="18.75">
      <c r="A22" s="216" t="s">
        <v>296</v>
      </c>
      <c r="B22" s="200"/>
      <c r="C22" s="200"/>
      <c r="D22" s="200"/>
      <c r="E22" s="200"/>
      <c r="F22" s="200"/>
      <c r="G22" s="200"/>
      <c r="H22" s="200"/>
      <c r="I22" s="200"/>
      <c r="J22" s="200"/>
      <c r="K22" s="200"/>
      <c r="L22" s="8"/>
      <c r="M22" s="8"/>
      <c r="N22" s="8"/>
      <c r="O22" s="8"/>
      <c r="P22" s="8"/>
      <c r="Q22" s="8"/>
      <c r="R22" s="206"/>
    </row>
    <row r="23" spans="1:18" ht="19.5" customHeight="1">
      <c r="A23" s="216"/>
      <c r="B23" s="200"/>
      <c r="C23" s="200"/>
      <c r="D23" s="200"/>
      <c r="E23" s="200"/>
      <c r="F23" s="200"/>
      <c r="G23" s="200"/>
      <c r="H23" s="200"/>
      <c r="I23" s="200"/>
      <c r="J23" s="200"/>
      <c r="K23" s="200"/>
      <c r="L23" s="8"/>
      <c r="M23" s="203"/>
      <c r="N23" s="203"/>
      <c r="O23" s="203"/>
      <c r="P23" s="203"/>
      <c r="Q23" s="203"/>
      <c r="R23" s="206"/>
    </row>
    <row r="24" spans="1:18" ht="18.75">
      <c r="A24" s="216"/>
      <c r="B24" s="15"/>
      <c r="C24" s="15"/>
      <c r="D24" s="15"/>
      <c r="E24" s="15"/>
      <c r="F24" s="15"/>
      <c r="G24" s="15"/>
      <c r="H24" s="15"/>
      <c r="I24" s="15"/>
      <c r="J24" s="15"/>
      <c r="K24" s="15"/>
      <c r="L24" s="8"/>
      <c r="M24" s="8"/>
      <c r="N24" s="8"/>
      <c r="O24" s="8"/>
      <c r="P24" s="8"/>
      <c r="Q24" s="8"/>
      <c r="R24" s="206"/>
    </row>
    <row r="25" spans="1:18" ht="18.75">
      <c r="A25" s="216" t="s">
        <v>297</v>
      </c>
      <c r="B25" s="200"/>
      <c r="C25" s="200"/>
      <c r="D25" s="200"/>
      <c r="E25" s="200"/>
      <c r="F25" s="200"/>
      <c r="G25" s="200"/>
      <c r="H25" s="200"/>
      <c r="I25" s="200"/>
      <c r="J25" s="200"/>
      <c r="K25" s="200"/>
      <c r="L25" s="8"/>
      <c r="M25" s="8"/>
      <c r="N25" s="8"/>
      <c r="O25" s="8"/>
      <c r="P25" s="8"/>
      <c r="Q25" s="8"/>
      <c r="R25" s="206"/>
    </row>
    <row r="26" spans="1:18" ht="19.5" customHeight="1">
      <c r="A26" s="216"/>
      <c r="B26" s="200"/>
      <c r="C26" s="200"/>
      <c r="D26" s="200"/>
      <c r="E26" s="200"/>
      <c r="F26" s="200"/>
      <c r="G26" s="200"/>
      <c r="H26" s="200"/>
      <c r="I26" s="200"/>
      <c r="J26" s="200"/>
      <c r="K26" s="200"/>
      <c r="L26" s="8"/>
      <c r="M26" s="203"/>
      <c r="N26" s="203"/>
      <c r="O26" s="203"/>
      <c r="P26" s="203"/>
      <c r="Q26" s="203"/>
      <c r="R26" s="206"/>
    </row>
    <row r="27" spans="1:18" ht="18.75">
      <c r="A27" s="216"/>
      <c r="B27" s="15"/>
      <c r="C27" s="15"/>
      <c r="D27" s="15"/>
      <c r="E27" s="15"/>
      <c r="F27" s="15"/>
      <c r="G27" s="15"/>
      <c r="H27" s="15"/>
      <c r="I27" s="15"/>
      <c r="J27" s="15"/>
      <c r="K27" s="15"/>
      <c r="L27" s="8"/>
      <c r="M27" s="8"/>
      <c r="N27" s="8"/>
      <c r="O27" s="8"/>
      <c r="P27" s="8"/>
      <c r="Q27" s="8"/>
      <c r="R27" s="206"/>
    </row>
    <row r="28" spans="1:18" ht="18.75">
      <c r="A28" s="216" t="s">
        <v>298</v>
      </c>
      <c r="B28" s="200"/>
      <c r="C28" s="200"/>
      <c r="D28" s="200"/>
      <c r="E28" s="200"/>
      <c r="F28" s="200"/>
      <c r="G28" s="200"/>
      <c r="H28" s="200"/>
      <c r="I28" s="200"/>
      <c r="J28" s="200"/>
      <c r="K28" s="200"/>
      <c r="L28" s="8"/>
      <c r="M28" s="8"/>
      <c r="N28" s="8"/>
      <c r="O28" s="8"/>
      <c r="P28" s="8"/>
      <c r="Q28" s="8"/>
      <c r="R28" s="206"/>
    </row>
    <row r="29" spans="1:18" ht="19.5" customHeight="1">
      <c r="A29" s="216"/>
      <c r="B29" s="200"/>
      <c r="C29" s="200"/>
      <c r="D29" s="200"/>
      <c r="E29" s="200"/>
      <c r="F29" s="200"/>
      <c r="G29" s="200"/>
      <c r="H29" s="200"/>
      <c r="I29" s="200"/>
      <c r="J29" s="200"/>
      <c r="K29" s="200"/>
      <c r="L29" s="8"/>
      <c r="M29" s="203"/>
      <c r="N29" s="203"/>
      <c r="O29" s="203"/>
      <c r="P29" s="203"/>
      <c r="Q29" s="203"/>
      <c r="R29" s="206"/>
    </row>
    <row r="30" spans="1:18" ht="18.75">
      <c r="A30" s="216"/>
      <c r="B30" s="15"/>
      <c r="C30" s="15"/>
      <c r="D30" s="15"/>
      <c r="E30" s="15"/>
      <c r="F30" s="15"/>
      <c r="G30" s="15"/>
      <c r="H30" s="15"/>
      <c r="I30" s="15"/>
      <c r="J30" s="15"/>
      <c r="K30" s="15"/>
      <c r="L30" s="8"/>
      <c r="M30" s="8"/>
      <c r="N30" s="8"/>
      <c r="O30" s="8"/>
      <c r="P30" s="8"/>
      <c r="Q30" s="8"/>
      <c r="R30" s="206"/>
    </row>
    <row r="31" spans="1:18" ht="18.75">
      <c r="A31" s="216" t="s">
        <v>299</v>
      </c>
      <c r="B31" s="200"/>
      <c r="C31" s="200"/>
      <c r="D31" s="200"/>
      <c r="E31" s="200"/>
      <c r="F31" s="200"/>
      <c r="G31" s="200"/>
      <c r="H31" s="200"/>
      <c r="I31" s="200"/>
      <c r="J31" s="200"/>
      <c r="K31" s="200"/>
      <c r="L31" s="8"/>
      <c r="M31" s="8"/>
      <c r="N31" s="8"/>
      <c r="O31" s="8"/>
      <c r="P31" s="8"/>
      <c r="Q31" s="8"/>
      <c r="R31" s="206"/>
    </row>
    <row r="32" spans="1:18" ht="19.5" customHeight="1">
      <c r="A32" s="216"/>
      <c r="B32" s="200"/>
      <c r="C32" s="200"/>
      <c r="D32" s="200"/>
      <c r="E32" s="200"/>
      <c r="F32" s="200"/>
      <c r="G32" s="200"/>
      <c r="H32" s="200"/>
      <c r="I32" s="200"/>
      <c r="J32" s="200"/>
      <c r="K32" s="200"/>
      <c r="L32" s="8"/>
      <c r="M32" s="203"/>
      <c r="N32" s="203"/>
      <c r="O32" s="203"/>
      <c r="P32" s="203"/>
      <c r="Q32" s="203"/>
      <c r="R32" s="206"/>
    </row>
    <row r="33" spans="1:18" ht="18.75">
      <c r="A33" s="216"/>
      <c r="B33" s="15"/>
      <c r="C33" s="15"/>
      <c r="D33" s="15"/>
      <c r="E33" s="15"/>
      <c r="F33" s="15"/>
      <c r="G33" s="15"/>
      <c r="H33" s="15"/>
      <c r="I33" s="15"/>
      <c r="J33" s="15"/>
      <c r="K33" s="15"/>
      <c r="L33" s="8"/>
      <c r="M33" s="8"/>
      <c r="N33" s="8"/>
      <c r="O33" s="8"/>
      <c r="P33" s="8"/>
      <c r="Q33" s="8"/>
      <c r="R33" s="206"/>
    </row>
    <row r="34" spans="1:18" ht="18.75">
      <c r="A34" s="216" t="s">
        <v>300</v>
      </c>
      <c r="B34" s="200"/>
      <c r="C34" s="200"/>
      <c r="D34" s="200"/>
      <c r="E34" s="200"/>
      <c r="F34" s="200"/>
      <c r="G34" s="200"/>
      <c r="H34" s="200"/>
      <c r="I34" s="200"/>
      <c r="J34" s="200"/>
      <c r="K34" s="200"/>
      <c r="L34" s="8"/>
      <c r="M34" s="8"/>
      <c r="N34" s="8"/>
      <c r="O34" s="8"/>
      <c r="P34" s="8"/>
      <c r="Q34" s="8"/>
      <c r="R34" s="206"/>
    </row>
    <row r="35" spans="1:18" ht="19.5" customHeight="1">
      <c r="A35" s="216"/>
      <c r="B35" s="200"/>
      <c r="C35" s="200"/>
      <c r="D35" s="200"/>
      <c r="E35" s="200"/>
      <c r="F35" s="200"/>
      <c r="G35" s="200"/>
      <c r="H35" s="200"/>
      <c r="I35" s="200"/>
      <c r="J35" s="200"/>
      <c r="K35" s="200"/>
      <c r="L35" s="8"/>
      <c r="M35" s="203"/>
      <c r="N35" s="203"/>
      <c r="O35" s="203"/>
      <c r="P35" s="203"/>
      <c r="Q35" s="203"/>
      <c r="R35" s="206"/>
    </row>
    <row r="36" spans="1:18" ht="18.75">
      <c r="A36" s="216"/>
      <c r="B36" s="15"/>
      <c r="C36" s="15"/>
      <c r="D36" s="15"/>
      <c r="E36" s="15"/>
      <c r="F36" s="15"/>
      <c r="G36" s="15"/>
      <c r="H36" s="15"/>
      <c r="I36" s="15"/>
      <c r="J36" s="15"/>
      <c r="K36" s="15"/>
      <c r="L36" s="8"/>
      <c r="M36" s="8"/>
      <c r="N36" s="8"/>
      <c r="O36" s="8"/>
      <c r="P36" s="8"/>
      <c r="Q36" s="8"/>
      <c r="R36" s="206"/>
    </row>
    <row r="37" spans="1:18" ht="18.75">
      <c r="A37" s="216" t="s">
        <v>247</v>
      </c>
      <c r="B37" s="200"/>
      <c r="C37" s="200"/>
      <c r="D37" s="200"/>
      <c r="E37" s="200"/>
      <c r="F37" s="200"/>
      <c r="G37" s="200"/>
      <c r="H37" s="200"/>
      <c r="I37" s="200"/>
      <c r="J37" s="200"/>
      <c r="K37" s="200"/>
      <c r="L37" s="8"/>
      <c r="M37" s="8"/>
      <c r="N37" s="8"/>
      <c r="O37" s="8"/>
      <c r="P37" s="8"/>
      <c r="Q37" s="8"/>
      <c r="R37" s="206"/>
    </row>
    <row r="38" spans="1:18" ht="19.5" customHeight="1">
      <c r="A38" s="216"/>
      <c r="B38" s="200"/>
      <c r="C38" s="200"/>
      <c r="D38" s="200"/>
      <c r="E38" s="200"/>
      <c r="F38" s="200"/>
      <c r="G38" s="200"/>
      <c r="H38" s="200"/>
      <c r="I38" s="200"/>
      <c r="J38" s="200"/>
      <c r="K38" s="200"/>
      <c r="L38" s="8"/>
      <c r="M38" s="203"/>
      <c r="N38" s="203"/>
      <c r="O38" s="203"/>
      <c r="P38" s="203"/>
      <c r="Q38" s="203"/>
      <c r="R38" s="206"/>
    </row>
    <row r="39" spans="1:18" ht="18.75">
      <c r="A39" s="216"/>
      <c r="B39" s="15"/>
      <c r="C39" s="15"/>
      <c r="D39" s="15"/>
      <c r="E39" s="15"/>
      <c r="F39" s="15"/>
      <c r="G39" s="15"/>
      <c r="H39" s="15"/>
      <c r="I39" s="15"/>
      <c r="J39" s="15"/>
      <c r="K39" s="15"/>
      <c r="L39" s="8"/>
      <c r="M39" s="8"/>
      <c r="N39" s="8"/>
      <c r="O39" s="8"/>
      <c r="P39" s="8"/>
      <c r="Q39" s="8"/>
      <c r="R39" s="206"/>
    </row>
    <row r="40" spans="1:18" ht="18.75">
      <c r="A40" s="216" t="s">
        <v>248</v>
      </c>
      <c r="B40" s="200"/>
      <c r="C40" s="200"/>
      <c r="D40" s="200"/>
      <c r="E40" s="200"/>
      <c r="F40" s="200"/>
      <c r="G40" s="200"/>
      <c r="H40" s="200"/>
      <c r="I40" s="200"/>
      <c r="J40" s="200"/>
      <c r="K40" s="200"/>
      <c r="L40" s="8"/>
      <c r="M40" s="8"/>
      <c r="N40" s="8"/>
      <c r="O40" s="8"/>
      <c r="P40" s="8"/>
      <c r="Q40" s="8"/>
      <c r="R40" s="206"/>
    </row>
    <row r="41" spans="1:18" ht="19.5" customHeight="1">
      <c r="A41" s="216"/>
      <c r="B41" s="200"/>
      <c r="C41" s="200"/>
      <c r="D41" s="200"/>
      <c r="E41" s="200"/>
      <c r="F41" s="200"/>
      <c r="G41" s="200"/>
      <c r="H41" s="200"/>
      <c r="I41" s="200"/>
      <c r="J41" s="200"/>
      <c r="K41" s="200"/>
      <c r="L41" s="8"/>
      <c r="M41" s="203"/>
      <c r="N41" s="203"/>
      <c r="O41" s="203"/>
      <c r="P41" s="203"/>
      <c r="Q41" s="203"/>
      <c r="R41" s="206"/>
    </row>
    <row r="42" spans="1:18" ht="18.75">
      <c r="A42" s="216"/>
      <c r="B42" s="15"/>
      <c r="C42" s="15"/>
      <c r="D42" s="15"/>
      <c r="E42" s="15"/>
      <c r="F42" s="15"/>
      <c r="G42" s="15"/>
      <c r="H42" s="15"/>
      <c r="I42" s="15"/>
      <c r="J42" s="15"/>
      <c r="K42" s="15"/>
      <c r="L42" s="8"/>
      <c r="M42" s="8"/>
      <c r="N42" s="8"/>
      <c r="O42" s="8"/>
      <c r="P42" s="8"/>
      <c r="Q42" s="8"/>
      <c r="R42" s="206"/>
    </row>
    <row r="43" spans="1:18" ht="18.75">
      <c r="A43" s="216" t="s">
        <v>249</v>
      </c>
      <c r="B43" s="200"/>
      <c r="C43" s="200"/>
      <c r="D43" s="200"/>
      <c r="E43" s="200"/>
      <c r="F43" s="200"/>
      <c r="G43" s="200"/>
      <c r="H43" s="200"/>
      <c r="I43" s="200"/>
      <c r="J43" s="200"/>
      <c r="K43" s="200"/>
      <c r="L43" s="8"/>
      <c r="M43" s="8"/>
      <c r="N43" s="8"/>
      <c r="O43" s="8"/>
      <c r="P43" s="8"/>
      <c r="Q43" s="8"/>
      <c r="R43" s="206"/>
    </row>
    <row r="44" spans="1:18" ht="19.5" customHeight="1">
      <c r="A44" s="216"/>
      <c r="B44" s="200"/>
      <c r="C44" s="200"/>
      <c r="D44" s="200"/>
      <c r="E44" s="200"/>
      <c r="F44" s="200"/>
      <c r="G44" s="200"/>
      <c r="H44" s="200"/>
      <c r="I44" s="200"/>
      <c r="J44" s="200"/>
      <c r="K44" s="200"/>
      <c r="L44" s="8"/>
      <c r="M44" s="203"/>
      <c r="N44" s="203"/>
      <c r="O44" s="203"/>
      <c r="P44" s="203"/>
      <c r="Q44" s="203"/>
      <c r="R44" s="206"/>
    </row>
    <row r="45" spans="1:18" ht="18.75">
      <c r="A45" s="216"/>
      <c r="B45" s="15"/>
      <c r="C45" s="15"/>
      <c r="D45" s="15"/>
      <c r="E45" s="15"/>
      <c r="F45" s="15"/>
      <c r="G45" s="15"/>
      <c r="H45" s="15"/>
      <c r="I45" s="15"/>
      <c r="J45" s="15"/>
      <c r="K45" s="15"/>
      <c r="L45" s="8"/>
      <c r="M45" s="8"/>
      <c r="N45" s="8"/>
      <c r="O45" s="8"/>
      <c r="P45" s="8"/>
      <c r="Q45" s="8"/>
      <c r="R45" s="206"/>
    </row>
    <row r="46" spans="1:18" ht="18.75">
      <c r="A46" s="216" t="s">
        <v>250</v>
      </c>
      <c r="B46" s="200"/>
      <c r="C46" s="200"/>
      <c r="D46" s="200"/>
      <c r="E46" s="200"/>
      <c r="F46" s="200"/>
      <c r="G46" s="200"/>
      <c r="H46" s="200"/>
      <c r="I46" s="200"/>
      <c r="J46" s="200"/>
      <c r="K46" s="200"/>
      <c r="L46" s="8"/>
      <c r="M46" s="8"/>
      <c r="N46" s="8"/>
      <c r="O46" s="8"/>
      <c r="P46" s="8"/>
      <c r="Q46" s="8"/>
      <c r="R46" s="206"/>
    </row>
    <row r="47" spans="1:18" ht="19.5" customHeight="1">
      <c r="A47" s="216"/>
      <c r="B47" s="200"/>
      <c r="C47" s="200"/>
      <c r="D47" s="200"/>
      <c r="E47" s="200"/>
      <c r="F47" s="200"/>
      <c r="G47" s="200"/>
      <c r="H47" s="200"/>
      <c r="I47" s="200"/>
      <c r="J47" s="200"/>
      <c r="K47" s="200"/>
      <c r="L47" s="8"/>
      <c r="M47" s="203"/>
      <c r="N47" s="203"/>
      <c r="O47" s="203"/>
      <c r="P47" s="203"/>
      <c r="Q47" s="203"/>
      <c r="R47" s="206"/>
    </row>
    <row r="48" spans="1:18" ht="18.75">
      <c r="A48" s="216"/>
      <c r="B48" s="15"/>
      <c r="C48" s="15"/>
      <c r="D48" s="15"/>
      <c r="E48" s="15"/>
      <c r="F48" s="15"/>
      <c r="G48" s="15"/>
      <c r="H48" s="15"/>
      <c r="I48" s="15"/>
      <c r="J48" s="15"/>
      <c r="K48" s="15"/>
      <c r="L48" s="8"/>
      <c r="M48" s="8"/>
      <c r="N48" s="8"/>
      <c r="O48" s="8"/>
      <c r="P48" s="8"/>
      <c r="Q48" s="8"/>
      <c r="R48" s="206"/>
    </row>
    <row r="49" spans="1:18" ht="18.75">
      <c r="A49" s="216" t="s">
        <v>251</v>
      </c>
      <c r="B49" s="200"/>
      <c r="C49" s="200"/>
      <c r="D49" s="200"/>
      <c r="E49" s="200"/>
      <c r="F49" s="200"/>
      <c r="G49" s="200"/>
      <c r="H49" s="200"/>
      <c r="I49" s="200"/>
      <c r="J49" s="200"/>
      <c r="K49" s="200"/>
      <c r="L49" s="8"/>
      <c r="M49" s="8"/>
      <c r="N49" s="8"/>
      <c r="O49" s="8"/>
      <c r="P49" s="8"/>
      <c r="Q49" s="8"/>
      <c r="R49" s="206"/>
    </row>
    <row r="50" spans="1:18" ht="19.5" customHeight="1">
      <c r="A50" s="216"/>
      <c r="B50" s="200"/>
      <c r="C50" s="200"/>
      <c r="D50" s="200"/>
      <c r="E50" s="200"/>
      <c r="F50" s="200"/>
      <c r="G50" s="200"/>
      <c r="H50" s="200"/>
      <c r="I50" s="200"/>
      <c r="J50" s="200"/>
      <c r="K50" s="200"/>
      <c r="L50" s="8"/>
      <c r="M50" s="203"/>
      <c r="N50" s="203"/>
      <c r="O50" s="203"/>
      <c r="P50" s="203"/>
      <c r="Q50" s="203"/>
      <c r="R50" s="206"/>
    </row>
    <row r="51" spans="1:18" ht="18.75">
      <c r="A51" s="216"/>
      <c r="B51" s="15"/>
      <c r="C51" s="15"/>
      <c r="D51" s="15"/>
      <c r="E51" s="15"/>
      <c r="F51" s="15"/>
      <c r="G51" s="15"/>
      <c r="H51" s="15"/>
      <c r="I51" s="15"/>
      <c r="J51" s="15"/>
      <c r="K51" s="15"/>
      <c r="L51" s="8"/>
      <c r="M51" s="8"/>
      <c r="N51" s="8"/>
      <c r="O51" s="8"/>
      <c r="P51" s="8"/>
      <c r="Q51" s="8"/>
      <c r="R51" s="206"/>
    </row>
    <row r="52" spans="1:18" ht="18.75">
      <c r="A52" s="216" t="s">
        <v>255</v>
      </c>
      <c r="B52" s="200"/>
      <c r="C52" s="200"/>
      <c r="D52" s="200"/>
      <c r="E52" s="200"/>
      <c r="F52" s="200"/>
      <c r="G52" s="200"/>
      <c r="H52" s="200"/>
      <c r="I52" s="200"/>
      <c r="J52" s="200"/>
      <c r="K52" s="200"/>
      <c r="L52" s="8"/>
      <c r="M52" s="8"/>
      <c r="N52" s="8"/>
      <c r="O52" s="8"/>
      <c r="P52" s="8"/>
      <c r="Q52" s="8"/>
      <c r="R52" s="206"/>
    </row>
    <row r="53" spans="1:18" ht="19.5" customHeight="1">
      <c r="A53" s="216"/>
      <c r="B53" s="200"/>
      <c r="C53" s="200"/>
      <c r="D53" s="200"/>
      <c r="E53" s="200"/>
      <c r="F53" s="200"/>
      <c r="G53" s="200"/>
      <c r="H53" s="200"/>
      <c r="I53" s="200"/>
      <c r="J53" s="200"/>
      <c r="K53" s="200"/>
      <c r="L53" s="8"/>
      <c r="M53" s="203"/>
      <c r="N53" s="203"/>
      <c r="O53" s="203"/>
      <c r="P53" s="203"/>
      <c r="Q53" s="203"/>
      <c r="R53" s="206"/>
    </row>
    <row r="54" spans="1:18" ht="18.75">
      <c r="A54" s="216"/>
      <c r="B54" s="15"/>
      <c r="C54" s="15"/>
      <c r="D54" s="15"/>
      <c r="E54" s="15"/>
      <c r="F54" s="15"/>
      <c r="G54" s="15"/>
      <c r="H54" s="15"/>
      <c r="I54" s="15"/>
      <c r="J54" s="15"/>
      <c r="K54" s="15"/>
      <c r="L54" s="8"/>
      <c r="M54" s="8"/>
      <c r="N54" s="8"/>
      <c r="O54" s="8"/>
      <c r="P54" s="8"/>
      <c r="Q54" s="8"/>
      <c r="R54" s="206"/>
    </row>
    <row r="55" spans="1:18" ht="18.75">
      <c r="A55" s="216" t="s">
        <v>256</v>
      </c>
      <c r="B55" s="200"/>
      <c r="C55" s="200"/>
      <c r="D55" s="200"/>
      <c r="E55" s="200"/>
      <c r="F55" s="200"/>
      <c r="G55" s="200"/>
      <c r="H55" s="200"/>
      <c r="I55" s="200"/>
      <c r="J55" s="200"/>
      <c r="K55" s="200"/>
      <c r="L55" s="8"/>
      <c r="M55" s="8"/>
      <c r="N55" s="8"/>
      <c r="O55" s="8"/>
      <c r="P55" s="8"/>
      <c r="Q55" s="8"/>
      <c r="R55" s="206"/>
    </row>
    <row r="56" spans="1:18" ht="19.5" customHeight="1">
      <c r="A56" s="216"/>
      <c r="B56" s="200"/>
      <c r="C56" s="200"/>
      <c r="D56" s="200"/>
      <c r="E56" s="200"/>
      <c r="F56" s="200"/>
      <c r="G56" s="200"/>
      <c r="H56" s="200"/>
      <c r="I56" s="200"/>
      <c r="J56" s="200"/>
      <c r="K56" s="200"/>
      <c r="L56" s="8"/>
      <c r="M56" s="203"/>
      <c r="N56" s="203"/>
      <c r="O56" s="203"/>
      <c r="P56" s="203"/>
      <c r="Q56" s="203"/>
      <c r="R56" s="206"/>
    </row>
    <row r="57" spans="1:18" ht="18.75">
      <c r="A57" s="216"/>
      <c r="B57" s="15"/>
      <c r="C57" s="15"/>
      <c r="D57" s="15"/>
      <c r="E57" s="15"/>
      <c r="F57" s="15"/>
      <c r="G57" s="15"/>
      <c r="H57" s="15"/>
      <c r="I57" s="15"/>
      <c r="J57" s="15"/>
      <c r="K57" s="15"/>
      <c r="L57" s="8"/>
      <c r="M57" s="8"/>
      <c r="N57" s="8"/>
      <c r="O57" s="8"/>
      <c r="P57" s="8"/>
      <c r="Q57" s="8"/>
      <c r="R57" s="206"/>
    </row>
    <row r="58" spans="1:18" ht="18.75">
      <c r="A58" s="216"/>
      <c r="B58" s="15"/>
      <c r="C58" s="15"/>
      <c r="D58" s="15"/>
      <c r="E58" s="15"/>
      <c r="F58" s="15"/>
      <c r="G58" s="15"/>
      <c r="H58" s="15"/>
      <c r="I58" s="15"/>
      <c r="J58" s="15"/>
      <c r="K58" s="15"/>
      <c r="L58" s="8"/>
      <c r="M58" s="8"/>
      <c r="N58" s="8"/>
      <c r="O58" s="8"/>
      <c r="P58" s="8"/>
      <c r="Q58" s="8"/>
      <c r="R58" s="206"/>
    </row>
    <row r="59" spans="1:18" ht="18.75">
      <c r="A59" s="216" t="s">
        <v>301</v>
      </c>
      <c r="B59" s="15"/>
      <c r="C59" s="15"/>
      <c r="D59" s="15"/>
      <c r="E59" s="15"/>
      <c r="F59" s="15"/>
      <c r="G59" s="15"/>
      <c r="H59" s="15"/>
      <c r="I59" s="15"/>
      <c r="J59" s="15"/>
      <c r="K59" s="15"/>
      <c r="L59" s="8"/>
      <c r="M59" s="8"/>
      <c r="N59" s="8"/>
      <c r="O59" s="8"/>
      <c r="P59" s="8"/>
      <c r="Q59" s="8"/>
      <c r="R59" s="206"/>
    </row>
    <row r="60" spans="1:18" ht="21.75" customHeight="1">
      <c r="A60" s="212"/>
      <c r="B60" s="200"/>
      <c r="C60" s="200"/>
      <c r="D60" s="200"/>
      <c r="E60" s="200"/>
      <c r="F60" s="200"/>
      <c r="G60" s="200"/>
      <c r="H60" s="200"/>
      <c r="I60" s="200"/>
      <c r="J60" s="200"/>
      <c r="K60" s="200"/>
      <c r="L60" s="8"/>
      <c r="M60" s="204"/>
      <c r="N60" s="204"/>
      <c r="O60" s="204"/>
      <c r="P60" s="204"/>
      <c r="Q60" s="204"/>
      <c r="R60" s="206"/>
    </row>
    <row r="61" spans="1:18" ht="21.75" customHeight="1">
      <c r="A61" s="211"/>
      <c r="B61" s="202"/>
      <c r="C61" s="202"/>
      <c r="D61" s="202"/>
      <c r="E61" s="202"/>
      <c r="F61" s="202"/>
      <c r="G61" s="202"/>
      <c r="H61" s="202"/>
      <c r="I61" s="202"/>
      <c r="J61" s="202"/>
      <c r="K61" s="202"/>
      <c r="L61" s="203"/>
      <c r="M61" s="203"/>
      <c r="N61" s="203"/>
      <c r="O61" s="203"/>
      <c r="P61" s="203"/>
      <c r="Q61" s="203"/>
      <c r="R61" s="206"/>
    </row>
    <row r="62" spans="1:18" ht="24" customHeight="1">
      <c r="A62" s="205"/>
      <c r="B62" s="202"/>
      <c r="C62" s="202"/>
      <c r="D62" s="202"/>
      <c r="E62" s="202"/>
      <c r="F62" s="202"/>
      <c r="G62" s="202"/>
      <c r="H62" s="202"/>
      <c r="I62" s="202"/>
      <c r="J62" s="202"/>
      <c r="K62" s="202"/>
      <c r="L62" s="203"/>
      <c r="M62" s="8"/>
      <c r="N62" s="8"/>
      <c r="O62" s="8"/>
      <c r="P62" s="8"/>
      <c r="Q62" s="8"/>
      <c r="R62" s="206"/>
    </row>
    <row r="63" spans="1:18" ht="24.75" customHeight="1">
      <c r="A63" s="205"/>
      <c r="B63" s="202"/>
      <c r="C63" s="202"/>
      <c r="D63" s="202"/>
      <c r="E63" s="202"/>
      <c r="F63" s="202"/>
      <c r="G63" s="202"/>
      <c r="H63" s="202"/>
      <c r="I63" s="202"/>
      <c r="J63" s="202"/>
      <c r="K63" s="202"/>
      <c r="L63" s="203"/>
      <c r="M63" s="203"/>
      <c r="N63" s="203"/>
      <c r="O63" s="203"/>
      <c r="P63" s="203"/>
      <c r="Q63" s="203"/>
      <c r="R63" s="206"/>
    </row>
    <row r="64" spans="1:18" ht="16.5" thickBot="1">
      <c r="A64" s="207"/>
      <c r="B64" s="208"/>
      <c r="C64" s="208"/>
      <c r="D64" s="208"/>
      <c r="E64" s="208"/>
      <c r="F64" s="208"/>
      <c r="G64" s="208"/>
      <c r="H64" s="208"/>
      <c r="I64" s="208"/>
      <c r="J64" s="208"/>
      <c r="K64" s="208"/>
      <c r="L64" s="209"/>
      <c r="M64" s="209"/>
      <c r="N64" s="209"/>
      <c r="O64" s="209"/>
      <c r="P64" s="209"/>
      <c r="Q64" s="209"/>
      <c r="R64" s="210"/>
    </row>
    <row r="65" spans="1:11" ht="16.5" thickTop="1">
      <c r="A65" s="1"/>
      <c r="E65" s="1"/>
      <c r="F65" s="1"/>
      <c r="G65" s="1"/>
      <c r="H65" s="1"/>
      <c r="I65" s="1"/>
      <c r="J65" s="1"/>
      <c r="K65" s="1"/>
    </row>
    <row r="66" spans="1:11" ht="15.75">
      <c r="A66" s="1"/>
      <c r="B66" s="1"/>
      <c r="C66" s="1"/>
      <c r="D66" s="1"/>
      <c r="E66" s="1"/>
      <c r="F66" s="1"/>
      <c r="G66" s="1"/>
      <c r="H66" s="1"/>
      <c r="I66" s="1"/>
      <c r="J66" s="1"/>
      <c r="K66" s="1"/>
    </row>
  </sheetData>
  <mergeCells count="3">
    <mergeCell ref="A2:R2"/>
    <mergeCell ref="A1:Q1"/>
    <mergeCell ref="A3:Q3"/>
  </mergeCells>
  <printOptions/>
  <pageMargins left="0.75" right="0.75" top="1" bottom="1" header="0.5" footer="0.5"/>
  <pageSetup fitToHeight="1" fitToWidth="1" horizontalDpi="600" verticalDpi="600" orientation="portrait" scale="53" r:id="rId1"/>
</worksheet>
</file>

<file path=xl/worksheets/sheet19.xml><?xml version="1.0" encoding="utf-8"?>
<worksheet xmlns="http://schemas.openxmlformats.org/spreadsheetml/2006/main" xmlns:r="http://schemas.openxmlformats.org/officeDocument/2006/relationships">
  <sheetPr codeName="Sheet19">
    <tabColor indexed="44"/>
    <pageSetUpPr fitToPage="1"/>
  </sheetPr>
  <dimension ref="A1:M44"/>
  <sheetViews>
    <sheetView zoomScale="89" zoomScaleNormal="89" workbookViewId="0" topLeftCell="A1">
      <selection activeCell="A3" sqref="A3:M3"/>
    </sheetView>
  </sheetViews>
  <sheetFormatPr defaultColWidth="9.140625" defaultRowHeight="12.75"/>
  <sheetData>
    <row r="1" spans="1:13" s="83" customFormat="1" ht="39.75" customHeight="1" thickBot="1">
      <c r="A1" s="931" t="s">
        <v>233</v>
      </c>
      <c r="B1" s="931"/>
      <c r="C1" s="931"/>
      <c r="D1" s="931"/>
      <c r="E1" s="931"/>
      <c r="F1" s="931"/>
      <c r="G1" s="931"/>
      <c r="H1" s="931"/>
      <c r="I1" s="931"/>
      <c r="J1" s="931"/>
      <c r="K1" s="931"/>
      <c r="L1" s="931"/>
      <c r="M1" s="931"/>
    </row>
    <row r="2" spans="1:13" ht="39.75" customHeight="1" thickBot="1">
      <c r="A2" s="935" t="s">
        <v>232</v>
      </c>
      <c r="B2" s="936"/>
      <c r="C2" s="936"/>
      <c r="D2" s="936"/>
      <c r="E2" s="936"/>
      <c r="F2" s="936"/>
      <c r="G2" s="936"/>
      <c r="H2" s="936"/>
      <c r="I2" s="936"/>
      <c r="J2" s="936"/>
      <c r="K2" s="936"/>
      <c r="L2" s="936"/>
      <c r="M2" s="937"/>
    </row>
    <row r="3" spans="1:13" ht="13.5" thickTop="1">
      <c r="A3" s="938"/>
      <c r="B3" s="939"/>
      <c r="C3" s="939"/>
      <c r="D3" s="939"/>
      <c r="E3" s="939"/>
      <c r="F3" s="939"/>
      <c r="G3" s="939"/>
      <c r="H3" s="939"/>
      <c r="I3" s="939"/>
      <c r="J3" s="939"/>
      <c r="K3" s="939"/>
      <c r="L3" s="939"/>
      <c r="M3" s="940"/>
    </row>
    <row r="4" spans="1:13" ht="51.75" customHeight="1">
      <c r="A4" s="224" t="s">
        <v>302</v>
      </c>
      <c r="B4" s="932" t="s">
        <v>235</v>
      </c>
      <c r="C4" s="933"/>
      <c r="D4" s="933"/>
      <c r="E4" s="933"/>
      <c r="F4" s="933"/>
      <c r="G4" s="933"/>
      <c r="H4" s="933"/>
      <c r="I4" s="933"/>
      <c r="J4" s="933"/>
      <c r="K4" s="933"/>
      <c r="L4" s="933"/>
      <c r="M4" s="934"/>
    </row>
    <row r="5" spans="1:13" ht="12.75">
      <c r="A5" s="62"/>
      <c r="B5" s="8"/>
      <c r="C5" s="8"/>
      <c r="D5" s="8"/>
      <c r="E5" s="8"/>
      <c r="F5" s="8"/>
      <c r="G5" s="8"/>
      <c r="H5" s="8"/>
      <c r="I5" s="8"/>
      <c r="J5" s="8"/>
      <c r="K5" s="8"/>
      <c r="L5" s="8"/>
      <c r="M5" s="63"/>
    </row>
    <row r="6" spans="1:13" ht="12.75">
      <c r="A6" s="62">
        <v>1</v>
      </c>
      <c r="B6" s="8" t="s">
        <v>311</v>
      </c>
      <c r="C6" s="8"/>
      <c r="D6" s="8"/>
      <c r="E6" s="8"/>
      <c r="F6" s="8"/>
      <c r="G6" s="8"/>
      <c r="H6" s="8"/>
      <c r="I6" s="8"/>
      <c r="J6" s="8"/>
      <c r="K6" s="8"/>
      <c r="L6" s="8"/>
      <c r="M6" s="63"/>
    </row>
    <row r="7" spans="1:13" ht="12.75">
      <c r="A7" s="62">
        <v>2</v>
      </c>
      <c r="B7" s="8" t="s">
        <v>312</v>
      </c>
      <c r="C7" s="8"/>
      <c r="D7" s="8"/>
      <c r="E7" s="8"/>
      <c r="F7" s="8"/>
      <c r="G7" s="8"/>
      <c r="H7" s="8"/>
      <c r="I7" s="8"/>
      <c r="J7" s="8"/>
      <c r="K7" s="8"/>
      <c r="L7" s="8"/>
      <c r="M7" s="63"/>
    </row>
    <row r="8" spans="1:13" ht="12.75">
      <c r="A8" s="62">
        <v>3</v>
      </c>
      <c r="B8" s="8" t="s">
        <v>313</v>
      </c>
      <c r="C8" s="8"/>
      <c r="D8" s="8"/>
      <c r="E8" s="8"/>
      <c r="F8" s="8"/>
      <c r="G8" s="8"/>
      <c r="H8" s="8"/>
      <c r="I8" s="8"/>
      <c r="J8" s="8"/>
      <c r="K8" s="8"/>
      <c r="L8" s="8"/>
      <c r="M8" s="63"/>
    </row>
    <row r="9" spans="1:13" ht="12.75">
      <c r="A9" s="62">
        <v>4</v>
      </c>
      <c r="B9" s="8" t="s">
        <v>314</v>
      </c>
      <c r="C9" s="8"/>
      <c r="D9" s="8"/>
      <c r="E9" s="8"/>
      <c r="F9" s="8"/>
      <c r="G9" s="8"/>
      <c r="H9" s="8"/>
      <c r="I9" s="8"/>
      <c r="J9" s="8"/>
      <c r="K9" s="8"/>
      <c r="L9" s="8"/>
      <c r="M9" s="63"/>
    </row>
    <row r="10" spans="1:13" ht="12.75">
      <c r="A10" s="62">
        <v>5</v>
      </c>
      <c r="B10" s="8" t="s">
        <v>315</v>
      </c>
      <c r="C10" s="8"/>
      <c r="D10" s="8"/>
      <c r="E10" s="8"/>
      <c r="F10" s="8"/>
      <c r="G10" s="8"/>
      <c r="H10" s="8"/>
      <c r="I10" s="8"/>
      <c r="J10" s="8"/>
      <c r="K10" s="8"/>
      <c r="L10" s="8"/>
      <c r="M10" s="63"/>
    </row>
    <row r="11" spans="1:13" ht="12.75">
      <c r="A11" s="62">
        <v>6</v>
      </c>
      <c r="B11" s="8" t="s">
        <v>316</v>
      </c>
      <c r="C11" s="8"/>
      <c r="D11" s="8"/>
      <c r="E11" s="8"/>
      <c r="F11" s="8"/>
      <c r="G11" s="8"/>
      <c r="H11" s="8"/>
      <c r="I11" s="8"/>
      <c r="J11" s="8"/>
      <c r="K11" s="8"/>
      <c r="L11" s="8"/>
      <c r="M11" s="63"/>
    </row>
    <row r="12" spans="1:13" ht="12.75">
      <c r="A12" s="62">
        <v>7</v>
      </c>
      <c r="B12" s="8" t="s">
        <v>317</v>
      </c>
      <c r="C12" s="8"/>
      <c r="D12" s="8"/>
      <c r="E12" s="8"/>
      <c r="F12" s="8"/>
      <c r="G12" s="8"/>
      <c r="H12" s="8"/>
      <c r="I12" s="8"/>
      <c r="J12" s="8"/>
      <c r="K12" s="8"/>
      <c r="L12" s="8"/>
      <c r="M12" s="63"/>
    </row>
    <row r="13" spans="1:13" ht="12.75">
      <c r="A13" s="62">
        <v>8</v>
      </c>
      <c r="B13" s="8" t="s">
        <v>318</v>
      </c>
      <c r="C13" s="8"/>
      <c r="D13" s="8"/>
      <c r="E13" s="8"/>
      <c r="F13" s="8"/>
      <c r="G13" s="8"/>
      <c r="H13" s="8"/>
      <c r="I13" s="8"/>
      <c r="J13" s="8"/>
      <c r="K13" s="8"/>
      <c r="L13" s="8"/>
      <c r="M13" s="63"/>
    </row>
    <row r="14" spans="1:13" ht="14.25" customHeight="1">
      <c r="A14" s="62">
        <v>9</v>
      </c>
      <c r="B14" s="8" t="s">
        <v>319</v>
      </c>
      <c r="C14" s="8"/>
      <c r="D14" s="8"/>
      <c r="E14" s="8"/>
      <c r="F14" s="8"/>
      <c r="G14" s="8"/>
      <c r="H14" s="8"/>
      <c r="I14" s="8"/>
      <c r="J14" s="8"/>
      <c r="K14" s="8"/>
      <c r="L14" s="8"/>
      <c r="M14" s="63"/>
    </row>
    <row r="15" spans="1:13" ht="12.75">
      <c r="A15" s="62">
        <v>10</v>
      </c>
      <c r="B15" s="8" t="s">
        <v>320</v>
      </c>
      <c r="C15" s="8"/>
      <c r="D15" s="8"/>
      <c r="E15" s="8"/>
      <c r="F15" s="8"/>
      <c r="G15" s="8"/>
      <c r="H15" s="8"/>
      <c r="I15" s="8"/>
      <c r="J15" s="8"/>
      <c r="K15" s="8"/>
      <c r="L15" s="8"/>
      <c r="M15" s="63"/>
    </row>
    <row r="16" spans="1:13" ht="12.75">
      <c r="A16" s="62">
        <v>11</v>
      </c>
      <c r="B16" s="8" t="s">
        <v>321</v>
      </c>
      <c r="C16" s="8"/>
      <c r="D16" s="8"/>
      <c r="E16" s="8"/>
      <c r="F16" s="8"/>
      <c r="G16" s="8"/>
      <c r="H16" s="8"/>
      <c r="I16" s="8"/>
      <c r="J16" s="8"/>
      <c r="K16" s="8"/>
      <c r="L16" s="8"/>
      <c r="M16" s="63"/>
    </row>
    <row r="17" spans="1:13" ht="12.75">
      <c r="A17" s="62">
        <v>12</v>
      </c>
      <c r="B17" s="8" t="s">
        <v>322</v>
      </c>
      <c r="C17" s="8"/>
      <c r="D17" s="8"/>
      <c r="E17" s="8"/>
      <c r="F17" s="8"/>
      <c r="G17" s="8"/>
      <c r="H17" s="8"/>
      <c r="I17" s="8"/>
      <c r="J17" s="8"/>
      <c r="K17" s="8"/>
      <c r="L17" s="8"/>
      <c r="M17" s="63"/>
    </row>
    <row r="18" spans="1:13" ht="12.75">
      <c r="A18" s="62"/>
      <c r="B18" s="8"/>
      <c r="C18" s="8"/>
      <c r="D18" s="8"/>
      <c r="E18" s="8"/>
      <c r="F18" s="8"/>
      <c r="G18" s="8"/>
      <c r="H18" s="8"/>
      <c r="I18" s="8"/>
      <c r="J18" s="8"/>
      <c r="K18" s="8"/>
      <c r="L18" s="8"/>
      <c r="M18" s="63"/>
    </row>
    <row r="19" spans="1:13" ht="39" customHeight="1">
      <c r="A19" s="224" t="s">
        <v>303</v>
      </c>
      <c r="B19" s="932" t="s">
        <v>234</v>
      </c>
      <c r="C19" s="933"/>
      <c r="D19" s="933"/>
      <c r="E19" s="933"/>
      <c r="F19" s="933"/>
      <c r="G19" s="933"/>
      <c r="H19" s="933"/>
      <c r="I19" s="933"/>
      <c r="J19" s="933"/>
      <c r="K19" s="933"/>
      <c r="L19" s="933"/>
      <c r="M19" s="934"/>
    </row>
    <row r="20" spans="1:13" ht="12.75">
      <c r="A20" s="62"/>
      <c r="B20" s="8"/>
      <c r="C20" s="8"/>
      <c r="D20" s="8"/>
      <c r="E20" s="8"/>
      <c r="F20" s="8"/>
      <c r="G20" s="8"/>
      <c r="H20" s="8"/>
      <c r="I20" s="8"/>
      <c r="J20" s="8"/>
      <c r="K20" s="8"/>
      <c r="L20" s="8"/>
      <c r="M20" s="63"/>
    </row>
    <row r="21" spans="1:13" ht="12.75">
      <c r="A21" s="62">
        <v>1</v>
      </c>
      <c r="B21" s="8" t="s">
        <v>236</v>
      </c>
      <c r="C21" s="8"/>
      <c r="D21" s="8"/>
      <c r="E21" s="8"/>
      <c r="F21" s="8"/>
      <c r="G21" s="8"/>
      <c r="H21" s="8"/>
      <c r="I21" s="8"/>
      <c r="J21" s="8"/>
      <c r="K21" s="8"/>
      <c r="L21" s="8"/>
      <c r="M21" s="63"/>
    </row>
    <row r="22" spans="1:13" ht="12.75">
      <c r="A22" s="62">
        <v>2</v>
      </c>
      <c r="B22" s="8" t="s">
        <v>304</v>
      </c>
      <c r="C22" s="8"/>
      <c r="D22" s="8"/>
      <c r="E22" s="8"/>
      <c r="F22" s="8"/>
      <c r="G22" s="8"/>
      <c r="H22" s="8"/>
      <c r="I22" s="8"/>
      <c r="J22" s="8"/>
      <c r="K22" s="8"/>
      <c r="L22" s="8"/>
      <c r="M22" s="63"/>
    </row>
    <row r="23" spans="1:13" ht="12.75">
      <c r="A23" s="62">
        <v>3</v>
      </c>
      <c r="B23" s="8" t="s">
        <v>305</v>
      </c>
      <c r="C23" s="8"/>
      <c r="D23" s="8"/>
      <c r="E23" s="8"/>
      <c r="F23" s="8"/>
      <c r="G23" s="8"/>
      <c r="H23" s="8"/>
      <c r="I23" s="8"/>
      <c r="J23" s="8"/>
      <c r="K23" s="8"/>
      <c r="L23" s="8"/>
      <c r="M23" s="63"/>
    </row>
    <row r="24" spans="1:13" ht="12.75">
      <c r="A24" s="62">
        <v>4</v>
      </c>
      <c r="B24" s="8" t="s">
        <v>306</v>
      </c>
      <c r="C24" s="8"/>
      <c r="D24" s="8"/>
      <c r="E24" s="8"/>
      <c r="F24" s="8"/>
      <c r="G24" s="8"/>
      <c r="H24" s="8"/>
      <c r="I24" s="8"/>
      <c r="J24" s="8"/>
      <c r="K24" s="8"/>
      <c r="L24" s="8"/>
      <c r="M24" s="63"/>
    </row>
    <row r="25" spans="1:13" ht="12.75">
      <c r="A25" s="62">
        <v>5</v>
      </c>
      <c r="B25" s="8" t="s">
        <v>307</v>
      </c>
      <c r="C25" s="8"/>
      <c r="D25" s="8"/>
      <c r="E25" s="8"/>
      <c r="F25" s="8"/>
      <c r="G25" s="8"/>
      <c r="H25" s="8"/>
      <c r="I25" s="8"/>
      <c r="J25" s="8"/>
      <c r="K25" s="8"/>
      <c r="L25" s="8"/>
      <c r="M25" s="63"/>
    </row>
    <row r="26" spans="1:13" ht="12.75">
      <c r="A26" s="62">
        <v>6</v>
      </c>
      <c r="B26" s="8" t="s">
        <v>308</v>
      </c>
      <c r="C26" s="8"/>
      <c r="D26" s="8"/>
      <c r="E26" s="8"/>
      <c r="F26" s="8"/>
      <c r="G26" s="8"/>
      <c r="H26" s="8"/>
      <c r="I26" s="8"/>
      <c r="J26" s="8"/>
      <c r="K26" s="8"/>
      <c r="L26" s="8"/>
      <c r="M26" s="63"/>
    </row>
    <row r="27" spans="1:13" ht="12.75">
      <c r="A27" s="62">
        <v>7</v>
      </c>
      <c r="B27" s="8" t="s">
        <v>309</v>
      </c>
      <c r="C27" s="8"/>
      <c r="D27" s="8"/>
      <c r="E27" s="8"/>
      <c r="F27" s="8"/>
      <c r="G27" s="8"/>
      <c r="H27" s="8"/>
      <c r="I27" s="8"/>
      <c r="J27" s="8"/>
      <c r="K27" s="8"/>
      <c r="L27" s="8"/>
      <c r="M27" s="63"/>
    </row>
    <row r="28" spans="1:13" ht="12.75">
      <c r="A28" s="62">
        <v>8</v>
      </c>
      <c r="B28" s="8" t="s">
        <v>238</v>
      </c>
      <c r="C28" s="8"/>
      <c r="D28" s="8"/>
      <c r="E28" s="8"/>
      <c r="F28" s="8"/>
      <c r="G28" s="8"/>
      <c r="H28" s="8"/>
      <c r="I28" s="8"/>
      <c r="J28" s="8"/>
      <c r="K28" s="8"/>
      <c r="L28" s="8"/>
      <c r="M28" s="63"/>
    </row>
    <row r="29" spans="1:13" ht="12.75">
      <c r="A29" s="62"/>
      <c r="B29" s="8"/>
      <c r="C29" s="8"/>
      <c r="D29" s="8"/>
      <c r="E29" s="8"/>
      <c r="F29" s="8"/>
      <c r="G29" s="8"/>
      <c r="H29" s="8"/>
      <c r="I29" s="8"/>
      <c r="J29" s="8"/>
      <c r="K29" s="8"/>
      <c r="L29" s="8"/>
      <c r="M29" s="63"/>
    </row>
    <row r="30" spans="1:13" ht="12.75">
      <c r="A30" s="225" t="s">
        <v>310</v>
      </c>
      <c r="B30" s="226" t="s">
        <v>237</v>
      </c>
      <c r="C30" s="8"/>
      <c r="D30" s="8"/>
      <c r="E30" s="8"/>
      <c r="F30" s="8"/>
      <c r="G30" s="8"/>
      <c r="H30" s="8"/>
      <c r="I30" s="8"/>
      <c r="J30" s="8"/>
      <c r="K30" s="8"/>
      <c r="L30" s="8"/>
      <c r="M30" s="63"/>
    </row>
    <row r="31" spans="1:13" ht="12.75">
      <c r="A31" s="62"/>
      <c r="B31" s="8"/>
      <c r="C31" s="8"/>
      <c r="D31" s="8"/>
      <c r="E31" s="8"/>
      <c r="F31" s="8"/>
      <c r="G31" s="8"/>
      <c r="H31" s="8"/>
      <c r="I31" s="8"/>
      <c r="J31" s="8"/>
      <c r="K31" s="8"/>
      <c r="L31" s="8"/>
      <c r="M31" s="63"/>
    </row>
    <row r="32" spans="1:13" ht="12.75">
      <c r="A32" s="62">
        <v>1</v>
      </c>
      <c r="B32" s="8" t="s">
        <v>323</v>
      </c>
      <c r="C32" s="8"/>
      <c r="D32" s="8"/>
      <c r="E32" s="8"/>
      <c r="F32" s="8"/>
      <c r="G32" s="8"/>
      <c r="H32" s="8"/>
      <c r="I32" s="8"/>
      <c r="J32" s="8"/>
      <c r="K32" s="8"/>
      <c r="L32" s="8"/>
      <c r="M32" s="63"/>
    </row>
    <row r="33" spans="1:13" ht="12.75">
      <c r="A33" s="62">
        <v>2</v>
      </c>
      <c r="B33" s="8" t="s">
        <v>324</v>
      </c>
      <c r="C33" s="8"/>
      <c r="D33" s="8"/>
      <c r="E33" s="8"/>
      <c r="F33" s="8"/>
      <c r="G33" s="8"/>
      <c r="H33" s="8"/>
      <c r="I33" s="8"/>
      <c r="J33" s="8"/>
      <c r="K33" s="8"/>
      <c r="L33" s="8"/>
      <c r="M33" s="63"/>
    </row>
    <row r="34" spans="1:13" ht="12.75">
      <c r="A34" s="62">
        <v>3</v>
      </c>
      <c r="B34" s="8" t="s">
        <v>325</v>
      </c>
      <c r="C34" s="8"/>
      <c r="D34" s="8"/>
      <c r="E34" s="8"/>
      <c r="F34" s="8"/>
      <c r="G34" s="8"/>
      <c r="H34" s="8"/>
      <c r="I34" s="8"/>
      <c r="J34" s="8"/>
      <c r="K34" s="8"/>
      <c r="L34" s="8"/>
      <c r="M34" s="63"/>
    </row>
    <row r="35" spans="1:13" ht="12.75">
      <c r="A35" s="62">
        <v>4</v>
      </c>
      <c r="B35" s="8" t="s">
        <v>326</v>
      </c>
      <c r="C35" s="8"/>
      <c r="D35" s="8"/>
      <c r="E35" s="8"/>
      <c r="F35" s="8"/>
      <c r="G35" s="8"/>
      <c r="H35" s="8"/>
      <c r="I35" s="8"/>
      <c r="J35" s="8"/>
      <c r="K35" s="8"/>
      <c r="L35" s="8"/>
      <c r="M35" s="63"/>
    </row>
    <row r="36" spans="1:13" ht="12.75">
      <c r="A36" s="62">
        <v>5</v>
      </c>
      <c r="B36" s="8" t="s">
        <v>327</v>
      </c>
      <c r="C36" s="8"/>
      <c r="D36" s="8"/>
      <c r="E36" s="8"/>
      <c r="F36" s="8"/>
      <c r="G36" s="8"/>
      <c r="H36" s="8"/>
      <c r="I36" s="8"/>
      <c r="J36" s="8"/>
      <c r="K36" s="8"/>
      <c r="L36" s="8"/>
      <c r="M36" s="63"/>
    </row>
    <row r="37" spans="1:13" ht="12.75">
      <c r="A37" s="62">
        <v>6</v>
      </c>
      <c r="B37" s="8" t="s">
        <v>328</v>
      </c>
      <c r="C37" s="8"/>
      <c r="D37" s="8"/>
      <c r="E37" s="8"/>
      <c r="F37" s="8"/>
      <c r="G37" s="8"/>
      <c r="H37" s="8"/>
      <c r="I37" s="8"/>
      <c r="J37" s="8"/>
      <c r="K37" s="8"/>
      <c r="L37" s="8"/>
      <c r="M37" s="63"/>
    </row>
    <row r="38" spans="1:13" ht="12.75">
      <c r="A38" s="62">
        <v>7</v>
      </c>
      <c r="B38" s="8" t="s">
        <v>329</v>
      </c>
      <c r="C38" s="8"/>
      <c r="D38" s="8"/>
      <c r="E38" s="8"/>
      <c r="F38" s="8"/>
      <c r="G38" s="8"/>
      <c r="H38" s="8"/>
      <c r="I38" s="8"/>
      <c r="J38" s="8"/>
      <c r="K38" s="8"/>
      <c r="L38" s="8"/>
      <c r="M38" s="63"/>
    </row>
    <row r="39" spans="1:13" ht="12.75">
      <c r="A39" s="62">
        <v>8</v>
      </c>
      <c r="B39" s="8" t="s">
        <v>239</v>
      </c>
      <c r="C39" s="8"/>
      <c r="D39" s="8"/>
      <c r="E39" s="8"/>
      <c r="F39" s="8"/>
      <c r="G39" s="8"/>
      <c r="H39" s="8"/>
      <c r="I39" s="8"/>
      <c r="J39" s="8"/>
      <c r="K39" s="8"/>
      <c r="L39" s="8"/>
      <c r="M39" s="63"/>
    </row>
    <row r="40" spans="1:13" ht="12.75">
      <c r="A40" s="62"/>
      <c r="B40" s="8"/>
      <c r="C40" s="8"/>
      <c r="D40" s="8"/>
      <c r="E40" s="8"/>
      <c r="F40" s="8"/>
      <c r="G40" s="8"/>
      <c r="H40" s="8"/>
      <c r="I40" s="8"/>
      <c r="J40" s="8"/>
      <c r="K40" s="8"/>
      <c r="L40" s="8"/>
      <c r="M40" s="63"/>
    </row>
    <row r="41" spans="1:13" ht="12.75">
      <c r="A41" s="62"/>
      <c r="B41" s="8"/>
      <c r="C41" s="8"/>
      <c r="D41" s="8"/>
      <c r="E41" s="8"/>
      <c r="F41" s="8"/>
      <c r="G41" s="8"/>
      <c r="H41" s="8"/>
      <c r="I41" s="8"/>
      <c r="J41" s="8"/>
      <c r="K41" s="8"/>
      <c r="L41" s="8"/>
      <c r="M41" s="63"/>
    </row>
    <row r="42" spans="1:13" ht="12.75">
      <c r="A42" s="62"/>
      <c r="B42" s="8"/>
      <c r="C42" s="8"/>
      <c r="D42" s="8"/>
      <c r="E42" s="8"/>
      <c r="F42" s="8"/>
      <c r="G42" s="8"/>
      <c r="H42" s="8"/>
      <c r="I42" s="8"/>
      <c r="J42" s="8"/>
      <c r="K42" s="8"/>
      <c r="L42" s="8"/>
      <c r="M42" s="63"/>
    </row>
    <row r="43" spans="1:13" ht="12.75">
      <c r="A43" s="62"/>
      <c r="B43" s="8"/>
      <c r="C43" s="8"/>
      <c r="D43" s="8"/>
      <c r="E43" s="8"/>
      <c r="F43" s="8"/>
      <c r="G43" s="8"/>
      <c r="H43" s="8"/>
      <c r="I43" s="8"/>
      <c r="J43" s="8"/>
      <c r="K43" s="8"/>
      <c r="L43" s="8"/>
      <c r="M43" s="63"/>
    </row>
    <row r="44" spans="1:13" ht="13.5" thickBot="1">
      <c r="A44" s="221"/>
      <c r="B44" s="222"/>
      <c r="C44" s="222"/>
      <c r="D44" s="222"/>
      <c r="E44" s="222"/>
      <c r="F44" s="222"/>
      <c r="G44" s="222"/>
      <c r="H44" s="222"/>
      <c r="I44" s="222"/>
      <c r="J44" s="222"/>
      <c r="K44" s="222"/>
      <c r="L44" s="222"/>
      <c r="M44" s="223"/>
    </row>
  </sheetData>
  <mergeCells count="5">
    <mergeCell ref="A1:M1"/>
    <mergeCell ref="B4:M4"/>
    <mergeCell ref="B19:M19"/>
    <mergeCell ref="A2:M2"/>
    <mergeCell ref="A3:M3"/>
  </mergeCells>
  <printOptions/>
  <pageMargins left="0.75" right="0.75" top="1" bottom="1" header="0.5" footer="0.5"/>
  <pageSetup fitToHeight="1" fitToWidth="1" horizontalDpi="600" verticalDpi="600" orientation="portrait" scale="76" r:id="rId1"/>
</worksheet>
</file>

<file path=xl/worksheets/sheet2.xml><?xml version="1.0" encoding="utf-8"?>
<worksheet xmlns="http://schemas.openxmlformats.org/spreadsheetml/2006/main" xmlns:r="http://schemas.openxmlformats.org/officeDocument/2006/relationships">
  <sheetPr codeName="Sheet1">
    <tabColor indexed="13"/>
    <pageSetUpPr fitToPage="1"/>
  </sheetPr>
  <dimension ref="A1:H18"/>
  <sheetViews>
    <sheetView zoomScale="76" zoomScaleNormal="76" zoomScaleSheetLayoutView="85" workbookViewId="0" topLeftCell="A1">
      <selection activeCell="A3" sqref="A3:D3"/>
    </sheetView>
  </sheetViews>
  <sheetFormatPr defaultColWidth="9.7109375" defaultRowHeight="12.75"/>
  <cols>
    <col min="1" max="1" width="34.28125" style="0" customWidth="1"/>
    <col min="2" max="2" width="30.7109375" style="0" customWidth="1"/>
    <col min="3" max="3" width="30.28125" style="0" customWidth="1"/>
    <col min="4" max="4" width="44.28125" style="0" customWidth="1"/>
    <col min="5" max="5" width="20.8515625" style="0" customWidth="1"/>
  </cols>
  <sheetData>
    <row r="1" spans="1:4" ht="18.75">
      <c r="A1" s="615" t="s">
        <v>518</v>
      </c>
      <c r="B1" s="615"/>
      <c r="C1" s="615"/>
      <c r="D1" s="615"/>
    </row>
    <row r="2" ht="13.5" thickBot="1"/>
    <row r="3" spans="1:4" ht="39.75" customHeight="1">
      <c r="A3" s="581" t="s">
        <v>481</v>
      </c>
      <c r="B3" s="582"/>
      <c r="C3" s="582"/>
      <c r="D3" s="583"/>
    </row>
    <row r="4" spans="1:4" ht="39.75" customHeight="1">
      <c r="A4" s="587" t="s">
        <v>106</v>
      </c>
      <c r="B4" s="588"/>
      <c r="C4" s="588"/>
      <c r="D4" s="589"/>
    </row>
    <row r="5" spans="1:4" s="39" customFormat="1" ht="39.75" customHeight="1">
      <c r="A5" s="617" t="s">
        <v>92</v>
      </c>
      <c r="B5" s="618"/>
      <c r="C5" s="618"/>
      <c r="D5" s="619"/>
    </row>
    <row r="6" spans="1:4" s="39" customFormat="1" ht="17.25" customHeight="1">
      <c r="A6" s="620"/>
      <c r="B6" s="621"/>
      <c r="C6" s="621"/>
      <c r="D6" s="622"/>
    </row>
    <row r="7" spans="1:4" s="36" customFormat="1" ht="24.75" customHeight="1">
      <c r="A7" s="461" t="s">
        <v>69</v>
      </c>
      <c r="B7" s="92">
        <v>38384</v>
      </c>
      <c r="C7" s="458" t="s">
        <v>455</v>
      </c>
      <c r="D7" s="66" t="s">
        <v>752</v>
      </c>
    </row>
    <row r="8" spans="1:4" s="36" customFormat="1" ht="24.75" customHeight="1">
      <c r="A8" s="461" t="s">
        <v>462</v>
      </c>
      <c r="B8" s="49" t="s">
        <v>45</v>
      </c>
      <c r="C8" s="458" t="s">
        <v>64</v>
      </c>
      <c r="D8" s="66" t="s">
        <v>387</v>
      </c>
    </row>
    <row r="9" spans="1:4" s="36" customFormat="1" ht="24.75" customHeight="1">
      <c r="A9" s="461" t="s">
        <v>454</v>
      </c>
      <c r="B9" s="49" t="s">
        <v>46</v>
      </c>
      <c r="C9" s="458" t="s">
        <v>456</v>
      </c>
      <c r="D9" s="66" t="s">
        <v>130</v>
      </c>
    </row>
    <row r="10" spans="1:4" s="36" customFormat="1" ht="24.75" customHeight="1">
      <c r="A10" s="461" t="s">
        <v>343</v>
      </c>
      <c r="B10" s="49">
        <v>2005</v>
      </c>
      <c r="C10" s="458" t="s">
        <v>76</v>
      </c>
      <c r="D10" s="66" t="s">
        <v>226</v>
      </c>
    </row>
    <row r="11" spans="1:4" s="36" customFormat="1" ht="24.75" customHeight="1">
      <c r="A11" s="461" t="s">
        <v>460</v>
      </c>
      <c r="B11" s="49">
        <v>4</v>
      </c>
      <c r="C11" s="458" t="s">
        <v>93</v>
      </c>
      <c r="D11" s="66" t="s">
        <v>62</v>
      </c>
    </row>
    <row r="12" spans="1:4" s="36" customFormat="1" ht="24.75" customHeight="1">
      <c r="A12" s="461" t="s">
        <v>461</v>
      </c>
      <c r="B12" s="81">
        <v>4</v>
      </c>
      <c r="C12" s="458" t="s">
        <v>77</v>
      </c>
      <c r="D12" s="66">
        <v>12345</v>
      </c>
    </row>
    <row r="13" spans="1:4" s="36" customFormat="1" ht="24.75" customHeight="1">
      <c r="A13" s="79"/>
      <c r="B13" s="82"/>
      <c r="C13" s="459" t="s">
        <v>457</v>
      </c>
      <c r="D13" s="66" t="s">
        <v>222</v>
      </c>
    </row>
    <row r="14" spans="1:4" s="36" customFormat="1" ht="24.75" customHeight="1">
      <c r="A14" s="79"/>
      <c r="B14" s="82"/>
      <c r="C14" s="459" t="s">
        <v>458</v>
      </c>
      <c r="D14" s="66" t="s">
        <v>223</v>
      </c>
    </row>
    <row r="15" spans="1:4" s="36" customFormat="1" ht="24.75" customHeight="1" thickBot="1">
      <c r="A15" s="80"/>
      <c r="B15" s="265"/>
      <c r="C15" s="460" t="s">
        <v>459</v>
      </c>
      <c r="D15" s="88" t="s">
        <v>224</v>
      </c>
    </row>
    <row r="16" spans="1:8" ht="27" customHeight="1">
      <c r="A16" s="623" t="s">
        <v>148</v>
      </c>
      <c r="B16" s="623"/>
      <c r="C16" s="623"/>
      <c r="D16" s="623"/>
      <c r="E16" s="264"/>
      <c r="F16" s="264"/>
      <c r="G16" s="264"/>
      <c r="H16" s="264"/>
    </row>
    <row r="17" spans="1:4" ht="71.25" customHeight="1">
      <c r="A17" s="616" t="s">
        <v>149</v>
      </c>
      <c r="B17" s="616"/>
      <c r="C17" s="616"/>
      <c r="D17" s="616"/>
    </row>
    <row r="18" ht="15" customHeight="1">
      <c r="A18" s="34"/>
    </row>
    <row r="19" ht="30" customHeight="1"/>
  </sheetData>
  <mergeCells count="7">
    <mergeCell ref="A1:D1"/>
    <mergeCell ref="A17:D17"/>
    <mergeCell ref="A3:D3"/>
    <mergeCell ref="A5:D5"/>
    <mergeCell ref="A4:D4"/>
    <mergeCell ref="A6:D6"/>
    <mergeCell ref="A16:D16"/>
  </mergeCells>
  <hyperlinks>
    <hyperlink ref="D15" r:id="rId1" display="test@imagine.com"/>
  </hyperlinks>
  <printOptions horizontalCentered="1"/>
  <pageMargins left="0.5" right="0.5" top="0.5" bottom="0.5" header="0.5" footer="0.5"/>
  <pageSetup fitToHeight="1" fitToWidth="1" horizontalDpi="600" verticalDpi="600" orientation="landscape" scale="93" r:id="rId2"/>
  <colBreaks count="1" manualBreakCount="1">
    <brk id="4" max="65535" man="1"/>
  </colBreaks>
</worksheet>
</file>

<file path=xl/worksheets/sheet20.xml><?xml version="1.0" encoding="utf-8"?>
<worksheet xmlns="http://schemas.openxmlformats.org/spreadsheetml/2006/main" xmlns:r="http://schemas.openxmlformats.org/officeDocument/2006/relationships">
  <sheetPr codeName="Sheet13">
    <tabColor indexed="44"/>
    <pageSetUpPr fitToPage="1"/>
  </sheetPr>
  <dimension ref="A1:L20"/>
  <sheetViews>
    <sheetView showGridLines="0" zoomScale="97" zoomScaleNormal="97" workbookViewId="0" topLeftCell="A1">
      <selection activeCell="A3" sqref="A3:L3"/>
    </sheetView>
  </sheetViews>
  <sheetFormatPr defaultColWidth="9.140625" defaultRowHeight="12.75"/>
  <sheetData>
    <row r="1" spans="1:12" s="37" customFormat="1" ht="28.5" customHeight="1" thickBot="1">
      <c r="A1" s="941" t="s">
        <v>133</v>
      </c>
      <c r="B1" s="941"/>
      <c r="C1" s="941"/>
      <c r="D1" s="941"/>
      <c r="E1" s="941"/>
      <c r="F1" s="941"/>
      <c r="G1" s="941"/>
      <c r="H1" s="941"/>
      <c r="I1" s="941"/>
      <c r="J1" s="941"/>
      <c r="K1" s="941"/>
      <c r="L1" s="941"/>
    </row>
    <row r="2" spans="1:12" ht="39.75" customHeight="1">
      <c r="A2" s="944" t="s">
        <v>243</v>
      </c>
      <c r="B2" s="945"/>
      <c r="C2" s="945"/>
      <c r="D2" s="945"/>
      <c r="E2" s="945"/>
      <c r="F2" s="945"/>
      <c r="G2" s="945"/>
      <c r="H2" s="945"/>
      <c r="I2" s="945"/>
      <c r="J2" s="945"/>
      <c r="K2" s="945"/>
      <c r="L2" s="946"/>
    </row>
    <row r="3" spans="1:12" ht="15.75">
      <c r="A3" s="949"/>
      <c r="B3" s="930"/>
      <c r="C3" s="930"/>
      <c r="D3" s="930"/>
      <c r="E3" s="930"/>
      <c r="F3" s="930"/>
      <c r="G3" s="930"/>
      <c r="H3" s="930"/>
      <c r="I3" s="930"/>
      <c r="J3" s="930"/>
      <c r="K3" s="930"/>
      <c r="L3" s="950"/>
    </row>
    <row r="4" spans="1:12" s="1" customFormat="1" ht="30.75" customHeight="1">
      <c r="A4" s="942" t="s">
        <v>693</v>
      </c>
      <c r="B4" s="943"/>
      <c r="C4" s="943"/>
      <c r="D4" s="943"/>
      <c r="E4" s="943"/>
      <c r="F4" s="943"/>
      <c r="G4" s="943"/>
      <c r="H4" s="943"/>
      <c r="I4" s="943"/>
      <c r="J4" s="943"/>
      <c r="K4" s="943"/>
      <c r="L4" s="273"/>
    </row>
    <row r="5" spans="1:12" s="1" customFormat="1" ht="15.75">
      <c r="A5" s="219"/>
      <c r="B5" s="15"/>
      <c r="C5" s="15"/>
      <c r="D5" s="15"/>
      <c r="E5" s="15"/>
      <c r="F5" s="15"/>
      <c r="G5" s="15"/>
      <c r="H5" s="15"/>
      <c r="I5" s="15"/>
      <c r="J5" s="15"/>
      <c r="K5" s="15"/>
      <c r="L5" s="273"/>
    </row>
    <row r="6" spans="1:12" s="1" customFormat="1" ht="113.25" customHeight="1">
      <c r="A6" s="948" t="s">
        <v>694</v>
      </c>
      <c r="B6" s="943"/>
      <c r="C6" s="943"/>
      <c r="D6" s="943"/>
      <c r="E6" s="943"/>
      <c r="F6" s="943"/>
      <c r="G6" s="943"/>
      <c r="H6" s="943"/>
      <c r="I6" s="943"/>
      <c r="J6" s="943"/>
      <c r="K6" s="943"/>
      <c r="L6" s="273"/>
    </row>
    <row r="7" spans="1:12" s="1" customFormat="1" ht="15.75">
      <c r="A7" s="219"/>
      <c r="B7" s="15"/>
      <c r="C7" s="15"/>
      <c r="D7" s="15"/>
      <c r="E7" s="15"/>
      <c r="F7" s="15"/>
      <c r="G7" s="15"/>
      <c r="H7" s="15"/>
      <c r="I7" s="15"/>
      <c r="J7" s="15"/>
      <c r="K7" s="15"/>
      <c r="L7" s="273"/>
    </row>
    <row r="8" spans="1:12" s="1" customFormat="1" ht="48" customHeight="1">
      <c r="A8" s="948" t="s">
        <v>695</v>
      </c>
      <c r="B8" s="943"/>
      <c r="C8" s="943"/>
      <c r="D8" s="943"/>
      <c r="E8" s="943"/>
      <c r="F8" s="943"/>
      <c r="G8" s="943"/>
      <c r="H8" s="943"/>
      <c r="I8" s="943"/>
      <c r="J8" s="943"/>
      <c r="K8" s="943"/>
      <c r="L8" s="273"/>
    </row>
    <row r="9" spans="1:12" s="1" customFormat="1" ht="15.75">
      <c r="A9" s="219"/>
      <c r="B9" s="15"/>
      <c r="C9" s="15"/>
      <c r="D9" s="15"/>
      <c r="E9" s="15"/>
      <c r="F9" s="15"/>
      <c r="G9" s="15"/>
      <c r="H9" s="15"/>
      <c r="I9" s="15"/>
      <c r="J9" s="15"/>
      <c r="K9" s="15"/>
      <c r="L9" s="273"/>
    </row>
    <row r="10" spans="1:12" s="1" customFormat="1" ht="30" customHeight="1">
      <c r="A10" s="942" t="s">
        <v>696</v>
      </c>
      <c r="B10" s="943"/>
      <c r="C10" s="943"/>
      <c r="D10" s="943"/>
      <c r="E10" s="943"/>
      <c r="F10" s="943"/>
      <c r="G10" s="943"/>
      <c r="H10" s="943"/>
      <c r="I10" s="943"/>
      <c r="J10" s="943"/>
      <c r="K10" s="943"/>
      <c r="L10" s="273"/>
    </row>
    <row r="11" spans="1:12" s="1" customFormat="1" ht="15.75">
      <c r="A11" s="219"/>
      <c r="B11" s="15"/>
      <c r="C11" s="15"/>
      <c r="D11" s="15"/>
      <c r="E11" s="15"/>
      <c r="F11" s="15"/>
      <c r="G11" s="15"/>
      <c r="H11" s="15"/>
      <c r="I11" s="15"/>
      <c r="J11" s="15"/>
      <c r="K11" s="15"/>
      <c r="L11" s="273"/>
    </row>
    <row r="12" spans="1:12" s="1" customFormat="1" ht="60.75" customHeight="1">
      <c r="A12" s="947" t="s">
        <v>698</v>
      </c>
      <c r="B12" s="943"/>
      <c r="C12" s="943"/>
      <c r="D12" s="943"/>
      <c r="E12" s="943"/>
      <c r="F12" s="943"/>
      <c r="G12" s="943"/>
      <c r="H12" s="943"/>
      <c r="I12" s="943"/>
      <c r="J12" s="943"/>
      <c r="K12" s="943"/>
      <c r="L12" s="273"/>
    </row>
    <row r="13" spans="1:12" s="1" customFormat="1" ht="15.75">
      <c r="A13" s="219"/>
      <c r="B13" s="15"/>
      <c r="C13" s="15"/>
      <c r="D13" s="15"/>
      <c r="E13" s="15"/>
      <c r="F13" s="15"/>
      <c r="G13" s="15"/>
      <c r="H13" s="15"/>
      <c r="I13" s="15"/>
      <c r="J13" s="15"/>
      <c r="K13" s="15"/>
      <c r="L13" s="273"/>
    </row>
    <row r="14" spans="1:12" s="1" customFormat="1" ht="15.75">
      <c r="A14" s="219"/>
      <c r="B14" s="15"/>
      <c r="C14" s="15"/>
      <c r="D14" s="15"/>
      <c r="E14" s="15"/>
      <c r="F14" s="15"/>
      <c r="G14" s="15"/>
      <c r="H14" s="15"/>
      <c r="I14" s="15"/>
      <c r="J14" s="15"/>
      <c r="K14" s="15"/>
      <c r="L14" s="273"/>
    </row>
    <row r="15" spans="1:12" s="1" customFormat="1" ht="15.75">
      <c r="A15" s="220" t="s">
        <v>697</v>
      </c>
      <c r="B15" s="15"/>
      <c r="C15" s="15"/>
      <c r="D15" s="15"/>
      <c r="E15" s="15"/>
      <c r="F15" s="15"/>
      <c r="G15" s="15"/>
      <c r="H15" s="15"/>
      <c r="I15" s="15"/>
      <c r="J15" s="15"/>
      <c r="K15" s="15"/>
      <c r="L15" s="273"/>
    </row>
    <row r="16" spans="1:12" s="1" customFormat="1" ht="15.75">
      <c r="A16" s="219"/>
      <c r="B16" s="15"/>
      <c r="C16" s="15"/>
      <c r="D16" s="15"/>
      <c r="E16" s="15"/>
      <c r="F16" s="15"/>
      <c r="G16" s="15"/>
      <c r="H16" s="15"/>
      <c r="I16" s="15"/>
      <c r="J16" s="15"/>
      <c r="K16" s="15"/>
      <c r="L16" s="273"/>
    </row>
    <row r="17" spans="1:12" s="1" customFormat="1" ht="15.75">
      <c r="A17" s="219"/>
      <c r="B17" s="15"/>
      <c r="C17" s="15"/>
      <c r="D17" s="15"/>
      <c r="E17" s="15"/>
      <c r="F17" s="15"/>
      <c r="G17" s="15"/>
      <c r="H17" s="15"/>
      <c r="I17" s="15"/>
      <c r="J17" s="15"/>
      <c r="K17" s="15"/>
      <c r="L17" s="273"/>
    </row>
    <row r="18" spans="1:12" s="1" customFormat="1" ht="15.75">
      <c r="A18" s="219"/>
      <c r="B18" s="15"/>
      <c r="C18" s="15"/>
      <c r="D18" s="15"/>
      <c r="E18" s="15"/>
      <c r="F18" s="15"/>
      <c r="G18" s="15"/>
      <c r="H18" s="15"/>
      <c r="I18" s="15"/>
      <c r="J18" s="15"/>
      <c r="K18" s="15"/>
      <c r="L18" s="273"/>
    </row>
    <row r="19" spans="1:12" ht="12.75">
      <c r="A19" s="62"/>
      <c r="B19" s="8"/>
      <c r="C19" s="8"/>
      <c r="D19" s="8"/>
      <c r="E19" s="8"/>
      <c r="F19" s="8"/>
      <c r="G19" s="8"/>
      <c r="H19" s="8"/>
      <c r="I19" s="8"/>
      <c r="J19" s="8"/>
      <c r="K19" s="8"/>
      <c r="L19" s="63"/>
    </row>
    <row r="20" spans="1:12" ht="13.5" thickBot="1">
      <c r="A20" s="221"/>
      <c r="B20" s="222"/>
      <c r="C20" s="222"/>
      <c r="D20" s="222"/>
      <c r="E20" s="222"/>
      <c r="F20" s="222"/>
      <c r="G20" s="222"/>
      <c r="H20" s="222"/>
      <c r="I20" s="222"/>
      <c r="J20" s="222"/>
      <c r="K20" s="222"/>
      <c r="L20" s="223"/>
    </row>
  </sheetData>
  <mergeCells count="8">
    <mergeCell ref="A1:L1"/>
    <mergeCell ref="A4:K4"/>
    <mergeCell ref="A2:L2"/>
    <mergeCell ref="A12:K12"/>
    <mergeCell ref="A10:K10"/>
    <mergeCell ref="A8:K8"/>
    <mergeCell ref="A6:K6"/>
    <mergeCell ref="A3:L3"/>
  </mergeCells>
  <hyperlinks>
    <hyperlink ref="A4" r:id="rId1" display="http://www.epa.gov/iaq/schools/toolkit.html"/>
    <hyperlink ref="A10" r:id="rId2" display="http://www.rebuild.org/sectors/ess/index.asp"/>
  </hyperlinks>
  <printOptions/>
  <pageMargins left="0.75" right="0.75" top="1" bottom="1" header="0.5" footer="0.5"/>
  <pageSetup fitToHeight="1" fitToWidth="1" horizontalDpi="600" verticalDpi="600" orientation="portrait" scale="83" r:id="rId3"/>
</worksheet>
</file>

<file path=xl/worksheets/sheet3.xml><?xml version="1.0" encoding="utf-8"?>
<worksheet xmlns="http://schemas.openxmlformats.org/spreadsheetml/2006/main" xmlns:r="http://schemas.openxmlformats.org/officeDocument/2006/relationships">
  <sheetPr codeName="Sheet2">
    <tabColor indexed="13"/>
    <pageSetUpPr fitToPage="1"/>
  </sheetPr>
  <dimension ref="A1:P60"/>
  <sheetViews>
    <sheetView zoomScale="84" zoomScaleNormal="84" workbookViewId="0" topLeftCell="A1">
      <pane ySplit="4" topLeftCell="BM5" activePane="bottomLeft" state="frozen"/>
      <selection pane="topLeft" activeCell="A3" sqref="A3:D3"/>
      <selection pane="bottomLeft" activeCell="A3" sqref="A3:G3"/>
    </sheetView>
  </sheetViews>
  <sheetFormatPr defaultColWidth="9.140625" defaultRowHeight="12.75"/>
  <cols>
    <col min="1" max="1" width="25.8515625" style="158" customWidth="1"/>
    <col min="2" max="7" width="16.7109375" style="158" customWidth="1"/>
    <col min="8" max="16384" width="9.140625" style="158" customWidth="1"/>
  </cols>
  <sheetData>
    <row r="1" spans="1:10" s="275" customFormat="1" ht="31.5" customHeight="1">
      <c r="A1" s="627" t="s">
        <v>481</v>
      </c>
      <c r="B1" s="628"/>
      <c r="C1" s="628"/>
      <c r="D1" s="628"/>
      <c r="E1" s="628"/>
      <c r="F1" s="628"/>
      <c r="G1" s="629"/>
      <c r="H1" s="274"/>
      <c r="I1" s="274"/>
      <c r="J1" s="274"/>
    </row>
    <row r="2" spans="1:10" s="156" customFormat="1" ht="30.75" customHeight="1">
      <c r="A2" s="624" t="str">
        <f>CONCATENATE("District: ",'General Info'!B8,"           Prepared by: ",'General Info'!D7,"           Date: ",TEXT('General Info'!B7,"mm/dd/yyyy"))</f>
        <v>District: Sample Town CSD           Prepared by: John Doe           Date: 02/01/2005</v>
      </c>
      <c r="B2" s="625"/>
      <c r="C2" s="625"/>
      <c r="D2" s="625"/>
      <c r="E2" s="625"/>
      <c r="F2" s="625"/>
      <c r="G2" s="626"/>
      <c r="H2" s="155"/>
      <c r="I2" s="155"/>
      <c r="J2" s="155"/>
    </row>
    <row r="3" spans="1:10" ht="24.75" customHeight="1">
      <c r="A3" s="630" t="s">
        <v>96</v>
      </c>
      <c r="B3" s="631"/>
      <c r="C3" s="631"/>
      <c r="D3" s="631"/>
      <c r="E3" s="631"/>
      <c r="F3" s="631"/>
      <c r="G3" s="632"/>
      <c r="H3" s="157"/>
      <c r="I3" s="157"/>
      <c r="J3" s="157"/>
    </row>
    <row r="4" spans="1:16" ht="38.25">
      <c r="A4" s="462" t="s">
        <v>452</v>
      </c>
      <c r="B4" s="218" t="s">
        <v>765</v>
      </c>
      <c r="C4" s="218" t="s">
        <v>7</v>
      </c>
      <c r="D4" s="218" t="s">
        <v>766</v>
      </c>
      <c r="E4" s="218" t="s">
        <v>331</v>
      </c>
      <c r="F4" s="218" t="s">
        <v>104</v>
      </c>
      <c r="G4" s="548" t="s">
        <v>105</v>
      </c>
      <c r="I4" s="160"/>
      <c r="J4" s="160"/>
      <c r="K4" s="160"/>
      <c r="L4" s="161"/>
      <c r="M4" s="162"/>
      <c r="N4" s="162"/>
      <c r="O4" s="162"/>
      <c r="P4" s="162"/>
    </row>
    <row r="5" spans="1:16" ht="11.25">
      <c r="A5" s="463" t="s">
        <v>284</v>
      </c>
      <c r="B5" s="159">
        <v>123456789</v>
      </c>
      <c r="C5" s="159">
        <v>987654321</v>
      </c>
      <c r="D5" s="159"/>
      <c r="E5" s="159"/>
      <c r="F5" s="159"/>
      <c r="G5" s="464"/>
      <c r="I5" s="160"/>
      <c r="J5" s="160"/>
      <c r="K5" s="160"/>
      <c r="L5" s="161"/>
      <c r="M5" s="162"/>
      <c r="N5" s="162"/>
      <c r="O5" s="162"/>
      <c r="P5" s="162"/>
    </row>
    <row r="6" spans="1:7" ht="11.25">
      <c r="A6" s="463" t="s">
        <v>57</v>
      </c>
      <c r="B6" s="397" t="s">
        <v>487</v>
      </c>
      <c r="C6" s="397" t="s">
        <v>225</v>
      </c>
      <c r="D6" s="397"/>
      <c r="E6" s="397"/>
      <c r="F6" s="397"/>
      <c r="G6" s="465"/>
    </row>
    <row r="7" spans="1:7" ht="11.25">
      <c r="A7" s="463" t="s">
        <v>58</v>
      </c>
      <c r="B7" s="163" t="s">
        <v>61</v>
      </c>
      <c r="C7" s="163" t="s">
        <v>226</v>
      </c>
      <c r="D7" s="163"/>
      <c r="E7" s="163"/>
      <c r="F7" s="163"/>
      <c r="G7" s="466"/>
    </row>
    <row r="8" spans="1:7" ht="11.25">
      <c r="A8" s="463" t="s">
        <v>59</v>
      </c>
      <c r="B8" s="163" t="s">
        <v>62</v>
      </c>
      <c r="C8" s="163" t="s">
        <v>62</v>
      </c>
      <c r="D8" s="163"/>
      <c r="E8" s="163"/>
      <c r="F8" s="163"/>
      <c r="G8" s="466"/>
    </row>
    <row r="9" spans="1:7" ht="11.25">
      <c r="A9" s="463" t="s">
        <v>60</v>
      </c>
      <c r="B9" s="163">
        <v>12345</v>
      </c>
      <c r="C9" s="163">
        <v>12345</v>
      </c>
      <c r="D9" s="163"/>
      <c r="E9" s="163"/>
      <c r="F9" s="163"/>
      <c r="G9" s="466"/>
    </row>
    <row r="10" spans="1:7" ht="11.25">
      <c r="A10" s="463" t="s">
        <v>692</v>
      </c>
      <c r="B10" s="163">
        <v>1958</v>
      </c>
      <c r="C10" s="163">
        <v>1967</v>
      </c>
      <c r="D10" s="163"/>
      <c r="E10" s="163"/>
      <c r="F10" s="163"/>
      <c r="G10" s="466"/>
    </row>
    <row r="11" spans="1:7" ht="11.25">
      <c r="A11" s="463" t="s">
        <v>66</v>
      </c>
      <c r="B11" s="164">
        <v>95000</v>
      </c>
      <c r="C11" s="164">
        <v>100300</v>
      </c>
      <c r="D11" s="164"/>
      <c r="E11" s="164"/>
      <c r="F11" s="164"/>
      <c r="G11" s="467"/>
    </row>
    <row r="12" spans="1:7" ht="11.25">
      <c r="A12" s="463" t="s">
        <v>63</v>
      </c>
      <c r="B12" s="164">
        <v>2</v>
      </c>
      <c r="C12" s="163">
        <v>1</v>
      </c>
      <c r="D12" s="163"/>
      <c r="E12" s="163"/>
      <c r="F12" s="163"/>
      <c r="G12" s="466"/>
    </row>
    <row r="13" spans="1:7" ht="11.25">
      <c r="A13" s="463" t="s">
        <v>65</v>
      </c>
      <c r="B13" s="164" t="s">
        <v>480</v>
      </c>
      <c r="C13" s="163" t="s">
        <v>516</v>
      </c>
      <c r="D13" s="163"/>
      <c r="E13" s="163"/>
      <c r="F13" s="163"/>
      <c r="G13" s="466"/>
    </row>
    <row r="14" spans="1:7" ht="11.25">
      <c r="A14" s="463" t="s">
        <v>258</v>
      </c>
      <c r="B14" s="164">
        <v>1175</v>
      </c>
      <c r="C14" s="164">
        <v>1200</v>
      </c>
      <c r="D14" s="164"/>
      <c r="E14" s="164"/>
      <c r="F14" s="164"/>
      <c r="G14" s="467"/>
    </row>
    <row r="15" spans="1:7" ht="11.25">
      <c r="A15" s="463" t="s">
        <v>259</v>
      </c>
      <c r="B15" s="164">
        <v>1200</v>
      </c>
      <c r="C15" s="164">
        <v>1500</v>
      </c>
      <c r="D15" s="164"/>
      <c r="E15" s="164"/>
      <c r="F15" s="164"/>
      <c r="G15" s="467"/>
    </row>
    <row r="16" spans="1:7" ht="11.25">
      <c r="A16" s="463" t="s">
        <v>260</v>
      </c>
      <c r="B16" s="165" t="s">
        <v>227</v>
      </c>
      <c r="C16" s="165" t="s">
        <v>228</v>
      </c>
      <c r="D16" s="165"/>
      <c r="E16" s="165"/>
      <c r="F16" s="165"/>
      <c r="G16" s="468"/>
    </row>
    <row r="17" spans="1:7" ht="11.25">
      <c r="A17" s="463" t="s">
        <v>405</v>
      </c>
      <c r="B17" s="165" t="s">
        <v>407</v>
      </c>
      <c r="C17" s="165" t="s">
        <v>408</v>
      </c>
      <c r="D17" s="165"/>
      <c r="E17" s="165"/>
      <c r="F17" s="165"/>
      <c r="G17" s="468"/>
    </row>
    <row r="18" spans="1:7" ht="12" thickBot="1">
      <c r="A18" s="477" t="s">
        <v>406</v>
      </c>
      <c r="B18" s="478" t="s">
        <v>409</v>
      </c>
      <c r="C18" s="478" t="s">
        <v>410</v>
      </c>
      <c r="D18" s="478"/>
      <c r="E18" s="478"/>
      <c r="F18" s="478"/>
      <c r="G18" s="479"/>
    </row>
    <row r="19" spans="1:7" ht="37.5" customHeight="1">
      <c r="A19" s="561"/>
      <c r="B19" s="562" t="str">
        <f aca="true" t="shared" si="0" ref="B19:G19">B4</f>
        <v>Elementary Elementary School</v>
      </c>
      <c r="C19" s="562" t="str">
        <f t="shared" si="0"/>
        <v>Good Grades Middle School</v>
      </c>
      <c r="D19" s="562" t="str">
        <f t="shared" si="0"/>
        <v>Example School 3</v>
      </c>
      <c r="E19" s="562" t="str">
        <f t="shared" si="0"/>
        <v>Example School 4</v>
      </c>
      <c r="F19" s="562" t="str">
        <f t="shared" si="0"/>
        <v>Example School 5</v>
      </c>
      <c r="G19" s="563" t="str">
        <f t="shared" si="0"/>
        <v>Example School 6</v>
      </c>
    </row>
    <row r="20" spans="1:7" ht="22.5">
      <c r="A20" s="469" t="s">
        <v>438</v>
      </c>
      <c r="B20" s="163" t="s">
        <v>435</v>
      </c>
      <c r="C20" s="163" t="s">
        <v>285</v>
      </c>
      <c r="D20" s="163"/>
      <c r="E20" s="163"/>
      <c r="F20" s="163"/>
      <c r="G20" s="466"/>
    </row>
    <row r="21" spans="1:7" ht="11.25">
      <c r="A21" s="469" t="s">
        <v>436</v>
      </c>
      <c r="B21" s="166">
        <v>37439</v>
      </c>
      <c r="C21" s="166">
        <v>37504</v>
      </c>
      <c r="D21" s="166"/>
      <c r="E21" s="166"/>
      <c r="F21" s="166"/>
      <c r="G21" s="470"/>
    </row>
    <row r="22" spans="1:7" ht="22.5" customHeight="1">
      <c r="A22" s="469" t="s">
        <v>439</v>
      </c>
      <c r="B22" s="164" t="s">
        <v>767</v>
      </c>
      <c r="C22" s="164" t="s">
        <v>767</v>
      </c>
      <c r="D22" s="164"/>
      <c r="E22" s="164"/>
      <c r="F22" s="164"/>
      <c r="G22" s="467"/>
    </row>
    <row r="23" spans="1:7" ht="47.25" customHeight="1">
      <c r="A23" s="469" t="s">
        <v>279</v>
      </c>
      <c r="B23" s="164" t="s">
        <v>480</v>
      </c>
      <c r="C23" s="164" t="s">
        <v>516</v>
      </c>
      <c r="D23" s="164"/>
      <c r="E23" s="164"/>
      <c r="F23" s="164"/>
      <c r="G23" s="467"/>
    </row>
    <row r="24" spans="1:7" ht="60.75" customHeight="1">
      <c r="A24" s="471" t="s">
        <v>280</v>
      </c>
      <c r="B24" s="164" t="s">
        <v>516</v>
      </c>
      <c r="C24" s="164" t="s">
        <v>480</v>
      </c>
      <c r="D24" s="164"/>
      <c r="E24" s="164"/>
      <c r="F24" s="164"/>
      <c r="G24" s="467"/>
    </row>
    <row r="25" spans="1:7" ht="21.75" customHeight="1">
      <c r="A25" s="463" t="s">
        <v>281</v>
      </c>
      <c r="B25" s="166">
        <v>37777</v>
      </c>
      <c r="C25" s="166">
        <v>37714</v>
      </c>
      <c r="D25" s="166"/>
      <c r="E25" s="166"/>
      <c r="F25" s="166"/>
      <c r="G25" s="470"/>
    </row>
    <row r="26" spans="1:7" ht="45">
      <c r="A26" s="463" t="s">
        <v>282</v>
      </c>
      <c r="B26" s="164" t="s">
        <v>286</v>
      </c>
      <c r="C26" s="164" t="s">
        <v>216</v>
      </c>
      <c r="D26" s="164"/>
      <c r="E26" s="164"/>
      <c r="F26" s="164"/>
      <c r="G26" s="467"/>
    </row>
    <row r="27" spans="1:7" ht="36" customHeight="1">
      <c r="A27" s="463" t="s">
        <v>768</v>
      </c>
      <c r="B27" s="166">
        <v>37744</v>
      </c>
      <c r="C27" s="166">
        <v>38141</v>
      </c>
      <c r="D27" s="166"/>
      <c r="E27" s="166"/>
      <c r="F27" s="166"/>
      <c r="G27" s="470"/>
    </row>
    <row r="28" spans="1:7" ht="11.25">
      <c r="A28" s="463" t="s">
        <v>283</v>
      </c>
      <c r="B28" s="164" t="s">
        <v>347</v>
      </c>
      <c r="C28" s="164" t="s">
        <v>216</v>
      </c>
      <c r="D28" s="164"/>
      <c r="E28" s="164"/>
      <c r="F28" s="164"/>
      <c r="G28" s="467"/>
    </row>
    <row r="29" spans="1:7" ht="58.5" customHeight="1">
      <c r="A29" s="469" t="s">
        <v>363</v>
      </c>
      <c r="B29" s="164" t="s">
        <v>480</v>
      </c>
      <c r="C29" s="164" t="s">
        <v>516</v>
      </c>
      <c r="D29" s="164"/>
      <c r="E29" s="164"/>
      <c r="F29" s="164"/>
      <c r="G29" s="467"/>
    </row>
    <row r="30" spans="1:7" ht="22.5">
      <c r="A30" s="469" t="s">
        <v>731</v>
      </c>
      <c r="B30" s="172">
        <v>20</v>
      </c>
      <c r="C30" s="172">
        <v>40</v>
      </c>
      <c r="D30" s="172"/>
      <c r="E30" s="172"/>
      <c r="F30" s="172"/>
      <c r="G30" s="472"/>
    </row>
    <row r="31" spans="1:7" ht="11.25">
      <c r="A31" s="469" t="s">
        <v>219</v>
      </c>
      <c r="B31" s="345">
        <v>100000</v>
      </c>
      <c r="C31" s="345">
        <v>50000</v>
      </c>
      <c r="D31" s="345"/>
      <c r="E31" s="345"/>
      <c r="F31" s="345"/>
      <c r="G31" s="473"/>
    </row>
    <row r="32" spans="1:7" ht="69.75" customHeight="1">
      <c r="A32" s="469" t="s">
        <v>362</v>
      </c>
      <c r="B32" s="164" t="s">
        <v>480</v>
      </c>
      <c r="C32" s="164" t="s">
        <v>516</v>
      </c>
      <c r="D32" s="164"/>
      <c r="E32" s="164"/>
      <c r="F32" s="164"/>
      <c r="G32" s="467"/>
    </row>
    <row r="33" spans="1:7" ht="27.75" customHeight="1">
      <c r="A33" s="469" t="s">
        <v>366</v>
      </c>
      <c r="B33" s="549">
        <v>80000</v>
      </c>
      <c r="C33" s="549"/>
      <c r="D33" s="549"/>
      <c r="E33" s="549"/>
      <c r="F33" s="549"/>
      <c r="G33" s="550"/>
    </row>
    <row r="34" spans="1:7" ht="11.25">
      <c r="A34" s="469" t="s">
        <v>367</v>
      </c>
      <c r="B34" s="172">
        <v>1959</v>
      </c>
      <c r="C34" s="172"/>
      <c r="D34" s="172"/>
      <c r="E34" s="172"/>
      <c r="F34" s="172"/>
      <c r="G34" s="472"/>
    </row>
    <row r="35" spans="1:7" ht="11.25">
      <c r="A35" s="469" t="s">
        <v>368</v>
      </c>
      <c r="B35" s="549">
        <v>1000</v>
      </c>
      <c r="C35" s="549"/>
      <c r="D35" s="549"/>
      <c r="E35" s="549"/>
      <c r="F35" s="549"/>
      <c r="G35" s="550"/>
    </row>
    <row r="36" spans="1:7" ht="11.25">
      <c r="A36" s="469" t="s">
        <v>369</v>
      </c>
      <c r="B36" s="172">
        <v>1962</v>
      </c>
      <c r="C36" s="172"/>
      <c r="D36" s="172"/>
      <c r="E36" s="172"/>
      <c r="F36" s="172"/>
      <c r="G36" s="472"/>
    </row>
    <row r="37" spans="1:7" ht="11.25">
      <c r="A37" s="469" t="s">
        <v>370</v>
      </c>
      <c r="B37" s="549">
        <v>2000</v>
      </c>
      <c r="C37" s="549"/>
      <c r="D37" s="549"/>
      <c r="E37" s="549"/>
      <c r="F37" s="549"/>
      <c r="G37" s="550"/>
    </row>
    <row r="38" spans="1:7" ht="11.25">
      <c r="A38" s="469" t="s">
        <v>371</v>
      </c>
      <c r="B38" s="172">
        <v>1965</v>
      </c>
      <c r="C38" s="172"/>
      <c r="D38" s="172"/>
      <c r="E38" s="172"/>
      <c r="F38" s="172"/>
      <c r="G38" s="472"/>
    </row>
    <row r="39" spans="1:7" ht="11.25">
      <c r="A39" s="469" t="s">
        <v>372</v>
      </c>
      <c r="B39" s="549">
        <v>3000</v>
      </c>
      <c r="C39" s="549"/>
      <c r="D39" s="549"/>
      <c r="E39" s="549"/>
      <c r="F39" s="549"/>
      <c r="G39" s="550"/>
    </row>
    <row r="40" spans="1:7" ht="11.25">
      <c r="A40" s="469" t="s">
        <v>373</v>
      </c>
      <c r="B40" s="172">
        <v>1970</v>
      </c>
      <c r="C40" s="172"/>
      <c r="D40" s="172"/>
      <c r="E40" s="172"/>
      <c r="F40" s="172"/>
      <c r="G40" s="472"/>
    </row>
    <row r="41" spans="1:7" ht="11.25">
      <c r="A41" s="469" t="s">
        <v>374</v>
      </c>
      <c r="B41" s="549"/>
      <c r="C41" s="549"/>
      <c r="D41" s="549"/>
      <c r="E41" s="549"/>
      <c r="F41" s="549"/>
      <c r="G41" s="550"/>
    </row>
    <row r="42" spans="1:7" ht="11.25">
      <c r="A42" s="469" t="s">
        <v>375</v>
      </c>
      <c r="B42" s="172"/>
      <c r="C42" s="172"/>
      <c r="D42" s="172"/>
      <c r="E42" s="172"/>
      <c r="F42" s="172"/>
      <c r="G42" s="472"/>
    </row>
    <row r="43" spans="1:7" ht="11.25">
      <c r="A43" s="469" t="s">
        <v>385</v>
      </c>
      <c r="B43" s="549"/>
      <c r="C43" s="549"/>
      <c r="D43" s="549"/>
      <c r="E43" s="549"/>
      <c r="F43" s="549"/>
      <c r="G43" s="550"/>
    </row>
    <row r="44" spans="1:7" ht="11.25">
      <c r="A44" s="469" t="s">
        <v>386</v>
      </c>
      <c r="B44" s="172"/>
      <c r="C44" s="172"/>
      <c r="D44" s="172"/>
      <c r="E44" s="172"/>
      <c r="F44" s="172"/>
      <c r="G44" s="472"/>
    </row>
    <row r="45" spans="1:7" ht="11.25">
      <c r="A45" s="469" t="s">
        <v>376</v>
      </c>
      <c r="B45" s="549"/>
      <c r="C45" s="549"/>
      <c r="D45" s="549"/>
      <c r="E45" s="549"/>
      <c r="F45" s="549"/>
      <c r="G45" s="550"/>
    </row>
    <row r="46" spans="1:7" ht="11.25">
      <c r="A46" s="469" t="s">
        <v>377</v>
      </c>
      <c r="B46" s="172"/>
      <c r="C46" s="172"/>
      <c r="D46" s="172"/>
      <c r="E46" s="172"/>
      <c r="F46" s="172"/>
      <c r="G46" s="472"/>
    </row>
    <row r="47" spans="1:7" ht="11.25">
      <c r="A47" s="469" t="s">
        <v>378</v>
      </c>
      <c r="B47" s="549"/>
      <c r="C47" s="549"/>
      <c r="D47" s="549"/>
      <c r="E47" s="549"/>
      <c r="F47" s="549"/>
      <c r="G47" s="550"/>
    </row>
    <row r="48" spans="1:7" ht="11.25">
      <c r="A48" s="469" t="s">
        <v>379</v>
      </c>
      <c r="B48" s="172"/>
      <c r="C48" s="172"/>
      <c r="D48" s="172"/>
      <c r="E48" s="172"/>
      <c r="F48" s="172"/>
      <c r="G48" s="472"/>
    </row>
    <row r="49" spans="1:7" ht="11.25">
      <c r="A49" s="469" t="s">
        <v>380</v>
      </c>
      <c r="B49" s="549"/>
      <c r="C49" s="549"/>
      <c r="D49" s="549"/>
      <c r="E49" s="549"/>
      <c r="F49" s="549"/>
      <c r="G49" s="550"/>
    </row>
    <row r="50" spans="1:7" ht="11.25">
      <c r="A50" s="469" t="s">
        <v>381</v>
      </c>
      <c r="B50" s="172"/>
      <c r="C50" s="172"/>
      <c r="D50" s="172"/>
      <c r="E50" s="172"/>
      <c r="F50" s="172"/>
      <c r="G50" s="472"/>
    </row>
    <row r="51" spans="1:7" ht="11.25">
      <c r="A51" s="469" t="s">
        <v>382</v>
      </c>
      <c r="B51" s="549"/>
      <c r="C51" s="549"/>
      <c r="D51" s="549"/>
      <c r="E51" s="549"/>
      <c r="F51" s="549"/>
      <c r="G51" s="550"/>
    </row>
    <row r="52" spans="1:7" ht="22.5">
      <c r="A52" s="469" t="s">
        <v>383</v>
      </c>
      <c r="B52" s="172"/>
      <c r="C52" s="172"/>
      <c r="D52" s="172"/>
      <c r="E52" s="172"/>
      <c r="F52" s="172"/>
      <c r="G52" s="472"/>
    </row>
    <row r="53" spans="1:7" ht="24.75" customHeight="1">
      <c r="A53" s="469" t="s">
        <v>384</v>
      </c>
      <c r="B53" s="549"/>
      <c r="C53" s="549"/>
      <c r="D53" s="549"/>
      <c r="E53" s="549"/>
      <c r="F53" s="549"/>
      <c r="G53" s="550"/>
    </row>
    <row r="54" spans="1:7" ht="26.25" customHeight="1">
      <c r="A54" s="637" t="s">
        <v>361</v>
      </c>
      <c r="B54" s="638"/>
      <c r="C54" s="638"/>
      <c r="D54" s="638"/>
      <c r="E54" s="638"/>
      <c r="F54" s="638"/>
      <c r="G54" s="639"/>
    </row>
    <row r="55" spans="1:7" ht="25.5" customHeight="1">
      <c r="A55" s="474" t="str">
        <f>B4</f>
        <v>Elementary Elementary School</v>
      </c>
      <c r="B55" s="633" t="s">
        <v>6</v>
      </c>
      <c r="C55" s="633"/>
      <c r="D55" s="633"/>
      <c r="E55" s="633"/>
      <c r="F55" s="633"/>
      <c r="G55" s="634"/>
    </row>
    <row r="56" spans="1:7" ht="24" customHeight="1">
      <c r="A56" s="474" t="str">
        <f>C4</f>
        <v>Good Grades Middle School</v>
      </c>
      <c r="B56" s="633" t="s">
        <v>6</v>
      </c>
      <c r="C56" s="633"/>
      <c r="D56" s="633"/>
      <c r="E56" s="633"/>
      <c r="F56" s="633"/>
      <c r="G56" s="634"/>
    </row>
    <row r="57" spans="1:7" ht="11.25">
      <c r="A57" s="474" t="str">
        <f>D4</f>
        <v>Example School 3</v>
      </c>
      <c r="B57" s="633" t="s">
        <v>6</v>
      </c>
      <c r="C57" s="633"/>
      <c r="D57" s="633"/>
      <c r="E57" s="633"/>
      <c r="F57" s="633"/>
      <c r="G57" s="634"/>
    </row>
    <row r="58" spans="1:7" ht="11.25">
      <c r="A58" s="474" t="str">
        <f>E4</f>
        <v>Example School 4</v>
      </c>
      <c r="B58" s="633" t="s">
        <v>6</v>
      </c>
      <c r="C58" s="633"/>
      <c r="D58" s="633"/>
      <c r="E58" s="633"/>
      <c r="F58" s="633"/>
      <c r="G58" s="634"/>
    </row>
    <row r="59" spans="1:7" ht="11.25">
      <c r="A59" s="475" t="str">
        <f>F4</f>
        <v>Example School 5</v>
      </c>
      <c r="B59" s="633" t="s">
        <v>6</v>
      </c>
      <c r="C59" s="633"/>
      <c r="D59" s="633"/>
      <c r="E59" s="633"/>
      <c r="F59" s="633"/>
      <c r="G59" s="634"/>
    </row>
    <row r="60" spans="1:7" ht="12" thickBot="1">
      <c r="A60" s="476" t="str">
        <f>G4</f>
        <v>Example School 6</v>
      </c>
      <c r="B60" s="635" t="s">
        <v>6</v>
      </c>
      <c r="C60" s="635"/>
      <c r="D60" s="635"/>
      <c r="E60" s="635"/>
      <c r="F60" s="635"/>
      <c r="G60" s="636"/>
    </row>
    <row r="61" ht="19.5" customHeight="1"/>
    <row r="62" ht="19.5" customHeight="1"/>
    <row r="63" ht="19.5" customHeight="1"/>
    <row r="64" ht="19.5" customHeight="1"/>
    <row r="65" ht="19.5" customHeight="1"/>
    <row r="66" ht="19.5" customHeight="1"/>
    <row r="67" ht="19.5" customHeight="1"/>
  </sheetData>
  <mergeCells count="10">
    <mergeCell ref="B59:G59"/>
    <mergeCell ref="B60:G60"/>
    <mergeCell ref="A54:G54"/>
    <mergeCell ref="B55:G55"/>
    <mergeCell ref="B56:G56"/>
    <mergeCell ref="B57:G57"/>
    <mergeCell ref="A2:G2"/>
    <mergeCell ref="A1:G1"/>
    <mergeCell ref="A3:G3"/>
    <mergeCell ref="B58:G58"/>
  </mergeCells>
  <dataValidations count="6">
    <dataValidation type="list" allowBlank="1" showInputMessage="1" showErrorMessage="1" sqref="F25 F14">
      <formula1>"Booyuah"</formula1>
    </dataValidation>
    <dataValidation type="list" allowBlank="1" showInputMessage="1" showErrorMessage="1" sqref="B20:G20">
      <formula1>"Annual,30 Day Temp,None"</formula1>
    </dataValidation>
    <dataValidation type="list" allowBlank="1" showInputMessage="1" showErrorMessage="1" sqref="B23:G24 B32:G32 B29:G29">
      <formula1>"Yes,No"</formula1>
    </dataValidation>
    <dataValidation type="list" allowBlank="1" showInputMessage="1" showErrorMessage="1" sqref="B26:G26 B28:G28">
      <formula1>"Excellent,Good,Satisfactory,Unsatisfactory"</formula1>
    </dataValidation>
    <dataValidation type="list" allowBlank="1" showInputMessage="1" showErrorMessage="1" sqref="B17:G17">
      <formula1>"Owned,Operated,Leased"</formula1>
    </dataValidation>
    <dataValidation type="list" allowBlank="1" showInputMessage="1" showErrorMessage="1" sqref="B18:G18">
      <formula1>"Electric,Geothermal,Natural Gas,Oil,Propane"</formula1>
    </dataValidation>
  </dataValidations>
  <printOptions horizontalCentered="1"/>
  <pageMargins left="0.5" right="0.5" top="0.5" bottom="0.5" header="0.5" footer="0.5"/>
  <pageSetup fitToHeight="1" fitToWidth="1" horizontalDpi="600" verticalDpi="600" orientation="landscape" r:id="rId1"/>
  <rowBreaks count="3" manualBreakCount="3">
    <brk id="13" max="6" man="1"/>
    <brk id="21" max="255" man="1"/>
    <brk id="22" max="255" man="1"/>
  </rowBreaks>
  <colBreaks count="2" manualBreakCount="2">
    <brk id="1" max="65535" man="1"/>
    <brk id="2" max="17" man="1"/>
  </colBreaks>
</worksheet>
</file>

<file path=xl/worksheets/sheet4.xml><?xml version="1.0" encoding="utf-8"?>
<worksheet xmlns="http://schemas.openxmlformats.org/spreadsheetml/2006/main" xmlns:r="http://schemas.openxmlformats.org/officeDocument/2006/relationships">
  <sheetPr codeName="Sheet12">
    <tabColor indexed="13"/>
  </sheetPr>
  <dimension ref="A1:G27"/>
  <sheetViews>
    <sheetView zoomScale="61" zoomScaleNormal="61" zoomScaleSheetLayoutView="50" workbookViewId="0" topLeftCell="A1">
      <selection activeCell="A3" sqref="A3:G3"/>
    </sheetView>
  </sheetViews>
  <sheetFormatPr defaultColWidth="9.140625" defaultRowHeight="12.75"/>
  <cols>
    <col min="1" max="1" width="58.140625" style="385" customWidth="1"/>
    <col min="2" max="2" width="20.00390625" style="385" customWidth="1"/>
    <col min="3" max="3" width="22.28125" style="385" customWidth="1"/>
    <col min="4" max="4" width="12.421875" style="385" customWidth="1"/>
    <col min="5" max="5" width="9.7109375" style="385" customWidth="1"/>
    <col min="6" max="6" width="32.8515625" style="385" customWidth="1"/>
    <col min="7" max="7" width="17.28125" style="385" customWidth="1"/>
    <col min="8" max="16384" width="9.140625" style="385" customWidth="1"/>
  </cols>
  <sheetData>
    <row r="1" spans="1:7" ht="97.5" customHeight="1">
      <c r="A1" s="643" t="s">
        <v>9</v>
      </c>
      <c r="B1" s="644"/>
      <c r="C1" s="644"/>
      <c r="D1" s="644"/>
      <c r="E1" s="644"/>
      <c r="F1" s="644"/>
      <c r="G1" s="645"/>
    </row>
    <row r="2" spans="1:7" ht="15.75" thickBot="1">
      <c r="A2" s="398"/>
      <c r="B2" s="399"/>
      <c r="C2" s="399"/>
      <c r="D2" s="399"/>
      <c r="E2" s="399"/>
      <c r="F2" s="399"/>
      <c r="G2" s="400"/>
    </row>
    <row r="3" spans="1:7" s="275" customFormat="1" ht="39.75" customHeight="1">
      <c r="A3" s="581" t="s">
        <v>481</v>
      </c>
      <c r="B3" s="582"/>
      <c r="C3" s="582"/>
      <c r="D3" s="582"/>
      <c r="E3" s="582"/>
      <c r="F3" s="582"/>
      <c r="G3" s="583"/>
    </row>
    <row r="4" spans="1:7" s="39" customFormat="1" ht="39.75" customHeight="1">
      <c r="A4" s="655" t="str">
        <f>CONCATENATE("District: ",'General Info'!B8,"           Prepared by: ",'General Info'!D7,"           Date: ",TEXT('General Info'!B7,"mm/dd/yyyy"))</f>
        <v>District: Sample Town CSD           Prepared by: John Doe           Date: 02/01/2005</v>
      </c>
      <c r="B4" s="656"/>
      <c r="C4" s="656"/>
      <c r="D4" s="656"/>
      <c r="E4" s="656"/>
      <c r="F4" s="656"/>
      <c r="G4" s="657"/>
    </row>
    <row r="5" spans="1:7" s="276" customFormat="1" ht="39.75" customHeight="1">
      <c r="A5" s="617" t="s">
        <v>732</v>
      </c>
      <c r="B5" s="618"/>
      <c r="C5" s="618"/>
      <c r="D5" s="618"/>
      <c r="E5" s="618"/>
      <c r="F5" s="618"/>
      <c r="G5" s="619"/>
    </row>
    <row r="6" spans="1:7" s="386" customFormat="1" ht="39.75" customHeight="1">
      <c r="A6" s="661" t="s">
        <v>491</v>
      </c>
      <c r="B6" s="648"/>
      <c r="C6" s="648"/>
      <c r="D6" s="648"/>
      <c r="E6" s="648"/>
      <c r="F6" s="648"/>
      <c r="G6" s="662"/>
    </row>
    <row r="7" spans="1:7" s="386" customFormat="1" ht="30" customHeight="1">
      <c r="A7" s="387" t="s">
        <v>364</v>
      </c>
      <c r="B7" s="650" t="s">
        <v>154</v>
      </c>
      <c r="C7" s="651"/>
      <c r="D7" s="651"/>
      <c r="E7" s="651"/>
      <c r="F7" s="651"/>
      <c r="G7" s="652"/>
    </row>
    <row r="8" spans="1:7" s="386" customFormat="1" ht="45.75" customHeight="1">
      <c r="A8" s="394" t="str">
        <f>'Facilities Inventory'!B4</f>
        <v>Elementary Elementary School</v>
      </c>
      <c r="B8" s="653" t="s">
        <v>8</v>
      </c>
      <c r="C8" s="653"/>
      <c r="D8" s="653"/>
      <c r="E8" s="653"/>
      <c r="F8" s="653"/>
      <c r="G8" s="654"/>
    </row>
    <row r="9" spans="1:7" s="386" customFormat="1" ht="45.75" customHeight="1">
      <c r="A9" s="394" t="str">
        <f>'Facilities Inventory'!C4</f>
        <v>Good Grades Middle School</v>
      </c>
      <c r="B9" s="653" t="s">
        <v>8</v>
      </c>
      <c r="C9" s="653"/>
      <c r="D9" s="653"/>
      <c r="E9" s="653"/>
      <c r="F9" s="653"/>
      <c r="G9" s="654"/>
    </row>
    <row r="10" spans="1:7" s="386" customFormat="1" ht="45.75" customHeight="1">
      <c r="A10" s="394" t="str">
        <f>'Facilities Inventory'!D4</f>
        <v>Example School 3</v>
      </c>
      <c r="B10" s="653" t="s">
        <v>8</v>
      </c>
      <c r="C10" s="653"/>
      <c r="D10" s="653"/>
      <c r="E10" s="653"/>
      <c r="F10" s="653"/>
      <c r="G10" s="654"/>
    </row>
    <row r="11" spans="1:7" s="386" customFormat="1" ht="45.75" customHeight="1">
      <c r="A11" s="394" t="str">
        <f>'Facilities Inventory'!E4</f>
        <v>Example School 4</v>
      </c>
      <c r="B11" s="653" t="s">
        <v>8</v>
      </c>
      <c r="C11" s="653"/>
      <c r="D11" s="653"/>
      <c r="E11" s="653"/>
      <c r="F11" s="653"/>
      <c r="G11" s="654"/>
    </row>
    <row r="12" spans="1:7" s="386" customFormat="1" ht="45.75" customHeight="1">
      <c r="A12" s="394" t="str">
        <f>'Facilities Inventory'!F4</f>
        <v>Example School 5</v>
      </c>
      <c r="B12" s="653" t="s">
        <v>8</v>
      </c>
      <c r="C12" s="653"/>
      <c r="D12" s="653"/>
      <c r="E12" s="653"/>
      <c r="F12" s="653"/>
      <c r="G12" s="654"/>
    </row>
    <row r="13" spans="1:7" s="386" customFormat="1" ht="45.75" customHeight="1">
      <c r="A13" s="394" t="str">
        <f>'Facilities Inventory'!G4</f>
        <v>Example School 6</v>
      </c>
      <c r="B13" s="653" t="s">
        <v>8</v>
      </c>
      <c r="C13" s="653"/>
      <c r="D13" s="653"/>
      <c r="E13" s="653"/>
      <c r="F13" s="653"/>
      <c r="G13" s="654"/>
    </row>
    <row r="14" spans="1:7" s="386" customFormat="1" ht="39.75" customHeight="1">
      <c r="A14" s="661" t="s">
        <v>492</v>
      </c>
      <c r="B14" s="648"/>
      <c r="C14" s="648"/>
      <c r="D14" s="648"/>
      <c r="E14" s="648"/>
      <c r="F14" s="648"/>
      <c r="G14" s="662"/>
    </row>
    <row r="15" spans="1:7" s="386" customFormat="1" ht="42.75" customHeight="1">
      <c r="A15" s="663" t="s">
        <v>463</v>
      </c>
      <c r="B15" s="664"/>
      <c r="C15" s="664"/>
      <c r="D15" s="664"/>
      <c r="E15" s="664"/>
      <c r="F15" s="346" t="s">
        <v>229</v>
      </c>
      <c r="G15" s="390"/>
    </row>
    <row r="16" spans="1:7" s="386" customFormat="1" ht="35.25" customHeight="1">
      <c r="A16" s="665" t="s">
        <v>464</v>
      </c>
      <c r="B16" s="666"/>
      <c r="C16" s="666"/>
      <c r="D16" s="395"/>
      <c r="E16" s="396"/>
      <c r="F16" s="551"/>
      <c r="G16" s="199"/>
    </row>
    <row r="17" spans="1:7" ht="39.75" customHeight="1">
      <c r="A17" s="646" t="s">
        <v>465</v>
      </c>
      <c r="B17" s="647"/>
      <c r="C17" s="647"/>
      <c r="D17" s="648"/>
      <c r="E17" s="647"/>
      <c r="F17" s="647"/>
      <c r="G17" s="649"/>
    </row>
    <row r="18" spans="1:7" ht="38.25" customHeight="1">
      <c r="A18" s="658" t="s">
        <v>466</v>
      </c>
      <c r="B18" s="659"/>
      <c r="C18" s="659"/>
      <c r="D18" s="659"/>
      <c r="E18" s="659"/>
      <c r="F18" s="659"/>
      <c r="G18" s="660"/>
    </row>
    <row r="19" spans="1:7" ht="24.75" customHeight="1">
      <c r="A19" s="391"/>
      <c r="B19" s="392"/>
      <c r="C19" s="388" t="s">
        <v>229</v>
      </c>
      <c r="D19" s="393"/>
      <c r="E19" s="393"/>
      <c r="F19" s="393"/>
      <c r="G19" s="389" t="s">
        <v>229</v>
      </c>
    </row>
    <row r="20" spans="1:7" ht="34.5" customHeight="1">
      <c r="A20" s="640" t="s">
        <v>467</v>
      </c>
      <c r="B20" s="641"/>
      <c r="C20" s="402" t="s">
        <v>480</v>
      </c>
      <c r="D20" s="642" t="s">
        <v>468</v>
      </c>
      <c r="E20" s="642"/>
      <c r="F20" s="642"/>
      <c r="G20" s="403" t="s">
        <v>480</v>
      </c>
    </row>
    <row r="21" spans="1:7" ht="34.5" customHeight="1">
      <c r="A21" s="640" t="s">
        <v>469</v>
      </c>
      <c r="B21" s="641"/>
      <c r="C21" s="402" t="s">
        <v>480</v>
      </c>
      <c r="D21" s="642" t="s">
        <v>470</v>
      </c>
      <c r="E21" s="642"/>
      <c r="F21" s="642"/>
      <c r="G21" s="403" t="s">
        <v>480</v>
      </c>
    </row>
    <row r="22" spans="1:7" ht="34.5" customHeight="1">
      <c r="A22" s="640" t="s">
        <v>471</v>
      </c>
      <c r="B22" s="641"/>
      <c r="C22" s="402" t="s">
        <v>480</v>
      </c>
      <c r="D22" s="642" t="s">
        <v>472</v>
      </c>
      <c r="E22" s="642"/>
      <c r="F22" s="642"/>
      <c r="G22" s="403" t="s">
        <v>516</v>
      </c>
    </row>
    <row r="23" spans="1:7" ht="34.5" customHeight="1">
      <c r="A23" s="640" t="s">
        <v>473</v>
      </c>
      <c r="B23" s="641"/>
      <c r="C23" s="402" t="s">
        <v>480</v>
      </c>
      <c r="D23" s="642" t="s">
        <v>474</v>
      </c>
      <c r="E23" s="642"/>
      <c r="F23" s="642"/>
      <c r="G23" s="403" t="s">
        <v>480</v>
      </c>
    </row>
    <row r="24" spans="1:7" ht="34.5" customHeight="1">
      <c r="A24" s="640" t="s">
        <v>475</v>
      </c>
      <c r="B24" s="641"/>
      <c r="C24" s="402" t="s">
        <v>480</v>
      </c>
      <c r="D24" s="642" t="s">
        <v>479</v>
      </c>
      <c r="E24" s="642"/>
      <c r="F24" s="642"/>
      <c r="G24" s="403" t="s">
        <v>480</v>
      </c>
    </row>
    <row r="25" spans="1:7" ht="34.5" customHeight="1">
      <c r="A25" s="640" t="s">
        <v>476</v>
      </c>
      <c r="B25" s="641"/>
      <c r="C25" s="402" t="s">
        <v>480</v>
      </c>
      <c r="D25" s="642" t="s">
        <v>477</v>
      </c>
      <c r="E25" s="642"/>
      <c r="F25" s="642"/>
      <c r="G25" s="403" t="s">
        <v>516</v>
      </c>
    </row>
    <row r="26" spans="1:7" ht="34.5" customHeight="1">
      <c r="A26" s="640" t="s">
        <v>478</v>
      </c>
      <c r="B26" s="641"/>
      <c r="C26" s="402" t="s">
        <v>480</v>
      </c>
      <c r="D26" s="669" t="s">
        <v>97</v>
      </c>
      <c r="E26" s="670"/>
      <c r="F26" s="641"/>
      <c r="G26" s="403" t="s">
        <v>516</v>
      </c>
    </row>
    <row r="27" spans="1:7" ht="36.75" customHeight="1" thickBot="1">
      <c r="A27" s="667" t="s">
        <v>490</v>
      </c>
      <c r="B27" s="668"/>
      <c r="C27" s="668"/>
      <c r="D27" s="668"/>
      <c r="E27" s="668"/>
      <c r="F27" s="668"/>
      <c r="G27" s="401" t="s">
        <v>480</v>
      </c>
    </row>
  </sheetData>
  <mergeCells count="32">
    <mergeCell ref="A27:F27"/>
    <mergeCell ref="D26:F26"/>
    <mergeCell ref="A21:B21"/>
    <mergeCell ref="D20:F20"/>
    <mergeCell ref="D23:F23"/>
    <mergeCell ref="D22:F22"/>
    <mergeCell ref="A26:B26"/>
    <mergeCell ref="D25:F25"/>
    <mergeCell ref="D24:F24"/>
    <mergeCell ref="A20:B20"/>
    <mergeCell ref="A5:G5"/>
    <mergeCell ref="A18:G18"/>
    <mergeCell ref="A6:G6"/>
    <mergeCell ref="A14:G14"/>
    <mergeCell ref="B12:G12"/>
    <mergeCell ref="A15:E15"/>
    <mergeCell ref="A16:C16"/>
    <mergeCell ref="A1:G1"/>
    <mergeCell ref="A17:G17"/>
    <mergeCell ref="B7:G7"/>
    <mergeCell ref="B13:G13"/>
    <mergeCell ref="B8:G8"/>
    <mergeCell ref="B9:G9"/>
    <mergeCell ref="B10:G10"/>
    <mergeCell ref="B11:G11"/>
    <mergeCell ref="A3:G3"/>
    <mergeCell ref="A4:G4"/>
    <mergeCell ref="A25:B25"/>
    <mergeCell ref="D21:F21"/>
    <mergeCell ref="A24:B24"/>
    <mergeCell ref="A23:B23"/>
    <mergeCell ref="A22:B22"/>
  </mergeCells>
  <dataValidations count="1">
    <dataValidation type="list" allowBlank="1" showInputMessage="1" showErrorMessage="1" sqref="F15 C20:C26 G20:G27">
      <formula1>"Yes,No"</formula1>
    </dataValidation>
  </dataValidations>
  <printOptions horizontalCentered="1"/>
  <pageMargins left="0.5" right="0.5" top="0.5" bottom="0.5" header="0.5" footer="0.5"/>
  <pageSetup horizontalDpi="600" verticalDpi="600" orientation="landscape" scale="52" r:id="rId1"/>
</worksheet>
</file>

<file path=xl/worksheets/sheet5.xml><?xml version="1.0" encoding="utf-8"?>
<worksheet xmlns="http://schemas.openxmlformats.org/spreadsheetml/2006/main" xmlns:r="http://schemas.openxmlformats.org/officeDocument/2006/relationships">
  <sheetPr codeName="Sheet3">
    <tabColor indexed="13"/>
    <pageSetUpPr fitToPage="1"/>
  </sheetPr>
  <dimension ref="A1:M114"/>
  <sheetViews>
    <sheetView zoomScale="73" zoomScaleNormal="73" zoomScaleSheetLayoutView="50" workbookViewId="0" topLeftCell="A1">
      <selection activeCell="A3" sqref="A3:G3"/>
    </sheetView>
  </sheetViews>
  <sheetFormatPr defaultColWidth="9.140625" defaultRowHeight="12.75"/>
  <cols>
    <col min="1" max="1" width="26.140625" style="36" customWidth="1"/>
    <col min="2" max="2" width="13.7109375" style="36" customWidth="1"/>
    <col min="3" max="3" width="25.7109375" style="36" customWidth="1"/>
    <col min="4" max="4" width="13.7109375" style="36" customWidth="1"/>
    <col min="5" max="5" width="25.7109375" style="36" customWidth="1"/>
    <col min="6" max="6" width="13.7109375" style="36" customWidth="1"/>
    <col min="7" max="7" width="25.7109375" style="36" customWidth="1"/>
    <col min="8" max="16384" width="9.140625" style="36" customWidth="1"/>
  </cols>
  <sheetData>
    <row r="1" spans="1:7" ht="91.5" customHeight="1">
      <c r="A1" s="678" t="s">
        <v>0</v>
      </c>
      <c r="B1" s="679"/>
      <c r="C1" s="679"/>
      <c r="D1" s="679"/>
      <c r="E1" s="679"/>
      <c r="F1" s="679"/>
      <c r="G1" s="680"/>
    </row>
    <row r="2" ht="15.75" thickBot="1"/>
    <row r="3" spans="1:13" s="93" customFormat="1" ht="39.75" customHeight="1">
      <c r="A3" s="581" t="s">
        <v>481</v>
      </c>
      <c r="B3" s="582"/>
      <c r="C3" s="582"/>
      <c r="D3" s="582"/>
      <c r="E3" s="582"/>
      <c r="F3" s="582"/>
      <c r="G3" s="583"/>
      <c r="H3" s="144"/>
      <c r="I3" s="145"/>
      <c r="J3" s="145"/>
      <c r="K3" s="145"/>
      <c r="L3" s="145"/>
      <c r="M3" s="146"/>
    </row>
    <row r="4" spans="1:12" s="278" customFormat="1" ht="39.75" customHeight="1">
      <c r="A4" s="686" t="str">
        <f>CONCATENATE("District: ",'General Info'!B8,"           Prepared by: ",'General Info'!D7,"           Date: ",TEXT('General Info'!B7,"mm/dd/yyyy"))</f>
        <v>District: Sample Town CSD           Prepared by: John Doe           Date: 02/01/2005</v>
      </c>
      <c r="B4" s="687"/>
      <c r="C4" s="687"/>
      <c r="D4" s="687"/>
      <c r="E4" s="687"/>
      <c r="F4" s="687"/>
      <c r="G4" s="688"/>
      <c r="H4" s="277"/>
      <c r="I4" s="277"/>
      <c r="J4" s="277"/>
      <c r="K4" s="277"/>
      <c r="L4" s="277"/>
    </row>
    <row r="5" spans="1:12" s="281" customFormat="1" ht="39.75" customHeight="1">
      <c r="A5" s="584" t="s">
        <v>453</v>
      </c>
      <c r="B5" s="585"/>
      <c r="C5" s="585"/>
      <c r="D5" s="585"/>
      <c r="E5" s="585"/>
      <c r="F5" s="585"/>
      <c r="G5" s="586"/>
      <c r="H5" s="280"/>
      <c r="I5" s="280"/>
      <c r="J5" s="280"/>
      <c r="K5" s="280"/>
      <c r="L5" s="280"/>
    </row>
    <row r="6" spans="1:12" ht="49.5" customHeight="1">
      <c r="A6" s="381"/>
      <c r="B6" s="676" t="s">
        <v>493</v>
      </c>
      <c r="C6" s="677"/>
      <c r="D6" s="676" t="s">
        <v>506</v>
      </c>
      <c r="E6" s="677"/>
      <c r="F6" s="676" t="s">
        <v>507</v>
      </c>
      <c r="G6" s="677"/>
      <c r="H6" s="38"/>
      <c r="I6" s="38"/>
      <c r="J6" s="38"/>
      <c r="K6" s="38"/>
      <c r="L6" s="38"/>
    </row>
    <row r="7" spans="1:12" s="93" customFormat="1" ht="39.75" customHeight="1" thickBot="1">
      <c r="A7" s="347" t="s">
        <v>98</v>
      </c>
      <c r="B7" s="284" t="s">
        <v>494</v>
      </c>
      <c r="C7" s="285" t="s">
        <v>718</v>
      </c>
      <c r="D7" s="284" t="s">
        <v>494</v>
      </c>
      <c r="E7" s="285" t="s">
        <v>718</v>
      </c>
      <c r="F7" s="284" t="s">
        <v>494</v>
      </c>
      <c r="G7" s="285" t="s">
        <v>718</v>
      </c>
      <c r="H7" s="38"/>
      <c r="I7" s="38"/>
      <c r="J7" s="38"/>
      <c r="K7" s="38"/>
      <c r="L7" s="38"/>
    </row>
    <row r="8" spans="1:12" ht="39.75" customHeight="1" thickTop="1">
      <c r="A8" s="71" t="s">
        <v>495</v>
      </c>
      <c r="B8" s="44">
        <f aca="true" t="shared" si="0" ref="B8:B18">+B23+B39+B55+B71+B87+B103</f>
        <v>11000</v>
      </c>
      <c r="C8" s="41"/>
      <c r="D8" s="44">
        <f aca="true" t="shared" si="1" ref="D8:D18">+D23+D39+D55+D71+D87+D103</f>
        <v>2000</v>
      </c>
      <c r="E8" s="42"/>
      <c r="F8" s="44">
        <f aca="true" t="shared" si="2" ref="F8:F18">+F23+F39+F55+F71+F87+F103</f>
        <v>3000</v>
      </c>
      <c r="G8" s="72"/>
      <c r="H8" s="1"/>
      <c r="I8" s="1"/>
      <c r="J8" s="1"/>
      <c r="K8" s="1"/>
      <c r="L8" s="1"/>
    </row>
    <row r="9" spans="1:7" ht="39.75" customHeight="1">
      <c r="A9" s="73" t="s">
        <v>496</v>
      </c>
      <c r="B9" s="44">
        <f t="shared" si="0"/>
        <v>12000</v>
      </c>
      <c r="C9" s="35"/>
      <c r="D9" s="44">
        <f t="shared" si="1"/>
        <v>9000</v>
      </c>
      <c r="E9" s="35"/>
      <c r="F9" s="44">
        <f t="shared" si="2"/>
        <v>6000</v>
      </c>
      <c r="G9" s="89"/>
    </row>
    <row r="10" spans="1:9" ht="39.75" customHeight="1">
      <c r="A10" s="73" t="s">
        <v>497</v>
      </c>
      <c r="B10" s="44">
        <f t="shared" si="0"/>
        <v>0</v>
      </c>
      <c r="C10" s="35"/>
      <c r="D10" s="44">
        <f t="shared" si="1"/>
        <v>0</v>
      </c>
      <c r="E10" s="35"/>
      <c r="F10" s="44">
        <f t="shared" si="2"/>
        <v>0</v>
      </c>
      <c r="G10" s="89"/>
      <c r="H10" s="147"/>
      <c r="I10" s="78"/>
    </row>
    <row r="11" spans="1:7" ht="39.75" customHeight="1">
      <c r="A11" s="73" t="s">
        <v>498</v>
      </c>
      <c r="B11" s="44">
        <f t="shared" si="0"/>
        <v>0</v>
      </c>
      <c r="C11" s="35"/>
      <c r="D11" s="44">
        <f t="shared" si="1"/>
        <v>0</v>
      </c>
      <c r="E11" s="35"/>
      <c r="F11" s="44">
        <f t="shared" si="2"/>
        <v>0</v>
      </c>
      <c r="G11" s="89"/>
    </row>
    <row r="12" spans="1:7" ht="39.75" customHeight="1">
      <c r="A12" s="73" t="s">
        <v>499</v>
      </c>
      <c r="B12" s="44">
        <f t="shared" si="0"/>
        <v>0</v>
      </c>
      <c r="C12" s="35"/>
      <c r="D12" s="44">
        <f t="shared" si="1"/>
        <v>0</v>
      </c>
      <c r="E12" s="35"/>
      <c r="F12" s="44">
        <f t="shared" si="2"/>
        <v>0</v>
      </c>
      <c r="G12" s="89"/>
    </row>
    <row r="13" spans="1:7" ht="39.75" customHeight="1">
      <c r="A13" s="73" t="s">
        <v>500</v>
      </c>
      <c r="B13" s="44">
        <f t="shared" si="0"/>
        <v>0</v>
      </c>
      <c r="C13" s="35"/>
      <c r="D13" s="44">
        <f t="shared" si="1"/>
        <v>0</v>
      </c>
      <c r="E13" s="35"/>
      <c r="F13" s="44">
        <f t="shared" si="2"/>
        <v>0</v>
      </c>
      <c r="G13" s="89"/>
    </row>
    <row r="14" spans="1:7" ht="39.75" customHeight="1">
      <c r="A14" s="73" t="s">
        <v>501</v>
      </c>
      <c r="B14" s="44">
        <f t="shared" si="0"/>
        <v>0</v>
      </c>
      <c r="C14" s="35"/>
      <c r="D14" s="44">
        <f t="shared" si="1"/>
        <v>0</v>
      </c>
      <c r="E14" s="35"/>
      <c r="F14" s="44">
        <f t="shared" si="2"/>
        <v>0</v>
      </c>
      <c r="G14" s="89"/>
    </row>
    <row r="15" spans="1:7" ht="39.75" customHeight="1">
      <c r="A15" s="73" t="s">
        <v>502</v>
      </c>
      <c r="B15" s="44">
        <f t="shared" si="0"/>
        <v>0</v>
      </c>
      <c r="C15" s="35"/>
      <c r="D15" s="44">
        <f t="shared" si="1"/>
        <v>0</v>
      </c>
      <c r="E15" s="35"/>
      <c r="F15" s="44">
        <f t="shared" si="2"/>
        <v>0</v>
      </c>
      <c r="G15" s="89"/>
    </row>
    <row r="16" spans="1:7" ht="39.75" customHeight="1">
      <c r="A16" s="73" t="s">
        <v>503</v>
      </c>
      <c r="B16" s="44">
        <f t="shared" si="0"/>
        <v>0</v>
      </c>
      <c r="C16" s="35"/>
      <c r="D16" s="44">
        <f t="shared" si="1"/>
        <v>0</v>
      </c>
      <c r="E16" s="35"/>
      <c r="F16" s="44">
        <f t="shared" si="2"/>
        <v>0</v>
      </c>
      <c r="G16" s="89"/>
    </row>
    <row r="17" spans="1:7" ht="51.75" customHeight="1">
      <c r="A17" s="74" t="s">
        <v>504</v>
      </c>
      <c r="B17" s="44">
        <f t="shared" si="0"/>
        <v>0</v>
      </c>
      <c r="C17" s="35"/>
      <c r="D17" s="44">
        <f t="shared" si="1"/>
        <v>0</v>
      </c>
      <c r="E17" s="35"/>
      <c r="F17" s="44">
        <f t="shared" si="2"/>
        <v>0</v>
      </c>
      <c r="G17" s="89"/>
    </row>
    <row r="18" spans="1:7" ht="45" customHeight="1" thickBot="1">
      <c r="A18" s="75" t="s">
        <v>97</v>
      </c>
      <c r="B18" s="45">
        <f t="shared" si="0"/>
        <v>0</v>
      </c>
      <c r="C18" s="43"/>
      <c r="D18" s="45">
        <f t="shared" si="1"/>
        <v>0</v>
      </c>
      <c r="E18" s="43"/>
      <c r="F18" s="45">
        <f t="shared" si="2"/>
        <v>0</v>
      </c>
      <c r="G18" s="90"/>
    </row>
    <row r="19" spans="1:12" s="294" customFormat="1" ht="45" customHeight="1" thickBot="1">
      <c r="A19" s="289" t="s">
        <v>505</v>
      </c>
      <c r="B19" s="290">
        <f>SUM(B8:B18)</f>
        <v>23000</v>
      </c>
      <c r="C19" s="291"/>
      <c r="D19" s="290">
        <f>SUM(D8:D18)</f>
        <v>11000</v>
      </c>
      <c r="E19" s="291"/>
      <c r="F19" s="290">
        <f>SUM(F8:F18)</f>
        <v>9000</v>
      </c>
      <c r="G19" s="404"/>
      <c r="H19" s="293"/>
      <c r="I19" s="293"/>
      <c r="J19" s="293"/>
      <c r="K19" s="293"/>
      <c r="L19" s="293"/>
    </row>
    <row r="20" spans="1:12" s="278" customFormat="1" ht="34.5" customHeight="1" thickBot="1">
      <c r="A20" s="681" t="str">
        <f>'Facilities Inventory'!B4</f>
        <v>Elementary Elementary School</v>
      </c>
      <c r="B20" s="682"/>
      <c r="C20" s="682"/>
      <c r="D20" s="682"/>
      <c r="E20" s="682"/>
      <c r="F20" s="682"/>
      <c r="G20" s="683"/>
      <c r="H20" s="288"/>
      <c r="I20" s="288"/>
      <c r="J20" s="288"/>
      <c r="K20" s="288"/>
      <c r="L20" s="288"/>
    </row>
    <row r="21" spans="1:12" ht="49.5" customHeight="1">
      <c r="A21" s="70"/>
      <c r="B21" s="684" t="s">
        <v>493</v>
      </c>
      <c r="C21" s="685"/>
      <c r="D21" s="684" t="s">
        <v>506</v>
      </c>
      <c r="E21" s="685"/>
      <c r="F21" s="684" t="s">
        <v>507</v>
      </c>
      <c r="G21" s="685"/>
      <c r="H21" s="38"/>
      <c r="I21" s="38"/>
      <c r="J21" s="38"/>
      <c r="K21" s="38"/>
      <c r="L21" s="38"/>
    </row>
    <row r="22" spans="1:12" s="93" customFormat="1" ht="34.5" customHeight="1" thickBot="1">
      <c r="A22" s="283"/>
      <c r="B22" s="284" t="s">
        <v>494</v>
      </c>
      <c r="C22" s="285" t="s">
        <v>277</v>
      </c>
      <c r="D22" s="284" t="s">
        <v>494</v>
      </c>
      <c r="E22" s="285" t="s">
        <v>277</v>
      </c>
      <c r="F22" s="284" t="s">
        <v>494</v>
      </c>
      <c r="G22" s="285" t="s">
        <v>277</v>
      </c>
      <c r="H22" s="38"/>
      <c r="I22" s="38"/>
      <c r="J22" s="38"/>
      <c r="K22" s="38"/>
      <c r="L22" s="38"/>
    </row>
    <row r="23" spans="1:12" ht="34.5" customHeight="1" thickTop="1">
      <c r="A23" s="71" t="s">
        <v>495</v>
      </c>
      <c r="B23" s="44">
        <v>1000</v>
      </c>
      <c r="C23" s="41" t="s">
        <v>278</v>
      </c>
      <c r="D23" s="44">
        <v>2000</v>
      </c>
      <c r="E23" s="42"/>
      <c r="F23" s="148">
        <v>3000</v>
      </c>
      <c r="G23" s="72"/>
      <c r="H23" s="1"/>
      <c r="I23" s="1"/>
      <c r="J23" s="1"/>
      <c r="K23" s="1"/>
      <c r="L23" s="1"/>
    </row>
    <row r="24" spans="1:7" ht="34.5" customHeight="1">
      <c r="A24" s="73" t="s">
        <v>496</v>
      </c>
      <c r="B24" s="149">
        <v>4000</v>
      </c>
      <c r="C24" s="35"/>
      <c r="D24" s="149">
        <v>5000</v>
      </c>
      <c r="E24" s="35"/>
      <c r="F24" s="151">
        <v>6000</v>
      </c>
      <c r="G24" s="89"/>
    </row>
    <row r="25" spans="1:7" ht="34.5" customHeight="1">
      <c r="A25" s="73" t="s">
        <v>497</v>
      </c>
      <c r="B25" s="149"/>
      <c r="C25" s="35"/>
      <c r="D25" s="149"/>
      <c r="E25" s="35"/>
      <c r="F25" s="151"/>
      <c r="G25" s="89"/>
    </row>
    <row r="26" spans="1:7" ht="34.5" customHeight="1">
      <c r="A26" s="73" t="s">
        <v>498</v>
      </c>
      <c r="B26" s="149"/>
      <c r="C26" s="35"/>
      <c r="D26" s="149"/>
      <c r="E26" s="35"/>
      <c r="F26" s="151"/>
      <c r="G26" s="89"/>
    </row>
    <row r="27" spans="1:7" ht="34.5" customHeight="1">
      <c r="A27" s="73" t="s">
        <v>499</v>
      </c>
      <c r="B27" s="149"/>
      <c r="C27" s="35"/>
      <c r="D27" s="149"/>
      <c r="E27" s="35"/>
      <c r="F27" s="151"/>
      <c r="G27" s="89"/>
    </row>
    <row r="28" spans="1:7" ht="34.5" customHeight="1">
      <c r="A28" s="73" t="s">
        <v>500</v>
      </c>
      <c r="B28" s="149"/>
      <c r="C28" s="35"/>
      <c r="D28" s="149"/>
      <c r="E28" s="35"/>
      <c r="F28" s="151"/>
      <c r="G28" s="89"/>
    </row>
    <row r="29" spans="1:7" ht="34.5" customHeight="1">
      <c r="A29" s="73" t="s">
        <v>501</v>
      </c>
      <c r="B29" s="149"/>
      <c r="C29" s="35"/>
      <c r="D29" s="149"/>
      <c r="E29" s="35"/>
      <c r="F29" s="151"/>
      <c r="G29" s="89"/>
    </row>
    <row r="30" spans="1:7" ht="34.5" customHeight="1">
      <c r="A30" s="73" t="s">
        <v>502</v>
      </c>
      <c r="B30" s="149"/>
      <c r="C30" s="35"/>
      <c r="D30" s="149"/>
      <c r="E30" s="35"/>
      <c r="F30" s="151"/>
      <c r="G30" s="89"/>
    </row>
    <row r="31" spans="1:7" ht="34.5" customHeight="1">
      <c r="A31" s="73" t="s">
        <v>503</v>
      </c>
      <c r="B31" s="149"/>
      <c r="C31" s="35"/>
      <c r="D31" s="149"/>
      <c r="E31" s="35"/>
      <c r="F31" s="151"/>
      <c r="G31" s="89"/>
    </row>
    <row r="32" spans="1:7" ht="55.5" customHeight="1">
      <c r="A32" s="74" t="s">
        <v>504</v>
      </c>
      <c r="B32" s="149"/>
      <c r="C32" s="35"/>
      <c r="D32" s="149"/>
      <c r="E32" s="35"/>
      <c r="F32" s="151"/>
      <c r="G32" s="89"/>
    </row>
    <row r="33" spans="1:7" ht="45" customHeight="1" thickBot="1">
      <c r="A33" s="75" t="s">
        <v>97</v>
      </c>
      <c r="B33" s="45"/>
      <c r="C33" s="43"/>
      <c r="D33" s="45"/>
      <c r="E33" s="43"/>
      <c r="F33" s="152"/>
      <c r="G33" s="90"/>
    </row>
    <row r="34" spans="1:12" s="294" customFormat="1" ht="45" customHeight="1" thickBot="1">
      <c r="A34" s="289" t="s">
        <v>505</v>
      </c>
      <c r="B34" s="290">
        <f>SUM(B23:B33)</f>
        <v>5000</v>
      </c>
      <c r="C34" s="291"/>
      <c r="D34" s="290">
        <f>SUM(D23:D33)</f>
        <v>7000</v>
      </c>
      <c r="E34" s="291"/>
      <c r="F34" s="290">
        <f>SUM(F23:F33)</f>
        <v>9000</v>
      </c>
      <c r="G34" s="292"/>
      <c r="H34" s="293"/>
      <c r="I34" s="293"/>
      <c r="J34" s="293"/>
      <c r="K34" s="293"/>
      <c r="L34" s="293"/>
    </row>
    <row r="35" spans="1:12" s="1" customFormat="1" ht="30" customHeight="1">
      <c r="A35" s="76"/>
      <c r="B35" s="150"/>
      <c r="C35" s="50"/>
      <c r="D35" s="150"/>
      <c r="E35" s="50"/>
      <c r="F35" s="153"/>
      <c r="G35" s="154"/>
      <c r="H35" s="36"/>
      <c r="I35" s="36"/>
      <c r="J35" s="36"/>
      <c r="K35" s="36"/>
      <c r="L35" s="36"/>
    </row>
    <row r="36" spans="1:12" s="278" customFormat="1" ht="34.5" customHeight="1" thickBot="1">
      <c r="A36" s="671" t="str">
        <f>'Facilities Inventory'!C4</f>
        <v>Good Grades Middle School</v>
      </c>
      <c r="B36" s="672"/>
      <c r="C36" s="672"/>
      <c r="D36" s="672"/>
      <c r="E36" s="672"/>
      <c r="F36" s="672"/>
      <c r="G36" s="673"/>
      <c r="H36" s="288"/>
      <c r="I36" s="288"/>
      <c r="J36" s="288"/>
      <c r="K36" s="288"/>
      <c r="L36" s="288"/>
    </row>
    <row r="37" spans="1:12" ht="49.5" customHeight="1">
      <c r="A37" s="70"/>
      <c r="B37" s="674" t="s">
        <v>493</v>
      </c>
      <c r="C37" s="675"/>
      <c r="D37" s="674" t="s">
        <v>506</v>
      </c>
      <c r="E37" s="675"/>
      <c r="F37" s="674" t="s">
        <v>507</v>
      </c>
      <c r="G37" s="675"/>
      <c r="H37" s="38"/>
      <c r="I37" s="38"/>
      <c r="J37" s="38"/>
      <c r="K37" s="38"/>
      <c r="L37" s="38"/>
    </row>
    <row r="38" spans="1:12" s="93" customFormat="1" ht="34.5" customHeight="1" thickBot="1">
      <c r="A38" s="283"/>
      <c r="B38" s="284" t="s">
        <v>494</v>
      </c>
      <c r="C38" s="285" t="s">
        <v>277</v>
      </c>
      <c r="D38" s="284" t="s">
        <v>494</v>
      </c>
      <c r="E38" s="285" t="s">
        <v>277</v>
      </c>
      <c r="F38" s="284" t="s">
        <v>494</v>
      </c>
      <c r="G38" s="285" t="s">
        <v>277</v>
      </c>
      <c r="H38" s="38"/>
      <c r="I38" s="38"/>
      <c r="J38" s="38"/>
      <c r="K38" s="38"/>
      <c r="L38" s="38"/>
    </row>
    <row r="39" spans="1:12" ht="34.5" customHeight="1" thickTop="1">
      <c r="A39" s="71" t="s">
        <v>495</v>
      </c>
      <c r="B39" s="44">
        <v>10000</v>
      </c>
      <c r="C39" s="41"/>
      <c r="D39" s="44"/>
      <c r="E39" s="42"/>
      <c r="F39" s="148"/>
      <c r="G39" s="72"/>
      <c r="H39" s="1"/>
      <c r="I39" s="1"/>
      <c r="J39" s="1"/>
      <c r="K39" s="1"/>
      <c r="L39" s="1"/>
    </row>
    <row r="40" spans="1:7" ht="34.5" customHeight="1">
      <c r="A40" s="73" t="s">
        <v>496</v>
      </c>
      <c r="B40" s="44">
        <v>8000</v>
      </c>
      <c r="C40" s="35"/>
      <c r="D40" s="149">
        <v>4000</v>
      </c>
      <c r="E40" s="35"/>
      <c r="F40" s="151"/>
      <c r="G40" s="89"/>
    </row>
    <row r="41" spans="1:7" ht="34.5" customHeight="1">
      <c r="A41" s="73" t="s">
        <v>497</v>
      </c>
      <c r="B41" s="44"/>
      <c r="C41" s="35"/>
      <c r="D41" s="149"/>
      <c r="E41" s="35"/>
      <c r="F41" s="151"/>
      <c r="G41" s="89"/>
    </row>
    <row r="42" spans="1:7" ht="34.5" customHeight="1">
      <c r="A42" s="73" t="s">
        <v>498</v>
      </c>
      <c r="B42" s="44"/>
      <c r="C42" s="35"/>
      <c r="D42" s="149"/>
      <c r="E42" s="35"/>
      <c r="F42" s="151"/>
      <c r="G42" s="89"/>
    </row>
    <row r="43" spans="1:7" ht="34.5" customHeight="1">
      <c r="A43" s="73" t="s">
        <v>499</v>
      </c>
      <c r="B43" s="44"/>
      <c r="C43" s="35"/>
      <c r="D43" s="149"/>
      <c r="E43" s="35"/>
      <c r="F43" s="151"/>
      <c r="G43" s="89"/>
    </row>
    <row r="44" spans="1:7" ht="34.5" customHeight="1">
      <c r="A44" s="73" t="s">
        <v>500</v>
      </c>
      <c r="B44" s="44"/>
      <c r="C44" s="35"/>
      <c r="D44" s="149"/>
      <c r="E44" s="35"/>
      <c r="F44" s="151"/>
      <c r="G44" s="89"/>
    </row>
    <row r="45" spans="1:7" ht="34.5" customHeight="1">
      <c r="A45" s="73" t="s">
        <v>501</v>
      </c>
      <c r="B45" s="44"/>
      <c r="C45" s="35"/>
      <c r="D45" s="149"/>
      <c r="E45" s="35"/>
      <c r="F45" s="151"/>
      <c r="G45" s="89"/>
    </row>
    <row r="46" spans="1:7" ht="34.5" customHeight="1">
      <c r="A46" s="73" t="s">
        <v>502</v>
      </c>
      <c r="B46" s="44"/>
      <c r="C46" s="35"/>
      <c r="D46" s="149"/>
      <c r="E46" s="35"/>
      <c r="F46" s="151"/>
      <c r="G46" s="89"/>
    </row>
    <row r="47" spans="1:7" ht="34.5" customHeight="1">
      <c r="A47" s="73" t="s">
        <v>503</v>
      </c>
      <c r="B47" s="44"/>
      <c r="C47" s="35"/>
      <c r="D47" s="149"/>
      <c r="E47" s="35"/>
      <c r="F47" s="151"/>
      <c r="G47" s="89"/>
    </row>
    <row r="48" spans="1:7" ht="51" customHeight="1">
      <c r="A48" s="74" t="s">
        <v>504</v>
      </c>
      <c r="B48" s="44"/>
      <c r="C48" s="35"/>
      <c r="D48" s="149"/>
      <c r="E48" s="35"/>
      <c r="F48" s="151"/>
      <c r="G48" s="89"/>
    </row>
    <row r="49" spans="1:7" ht="45" customHeight="1" thickBot="1">
      <c r="A49" s="75" t="s">
        <v>97</v>
      </c>
      <c r="B49" s="45"/>
      <c r="C49" s="43"/>
      <c r="D49" s="45"/>
      <c r="E49" s="43"/>
      <c r="F49" s="152"/>
      <c r="G49" s="90"/>
    </row>
    <row r="50" spans="1:12" s="294" customFormat="1" ht="45" customHeight="1" thickBot="1">
      <c r="A50" s="289" t="s">
        <v>505</v>
      </c>
      <c r="B50" s="290">
        <f>SUM(B39:B49)</f>
        <v>18000</v>
      </c>
      <c r="C50" s="291"/>
      <c r="D50" s="290">
        <f>SUM(D39:D49)</f>
        <v>4000</v>
      </c>
      <c r="E50" s="291"/>
      <c r="F50" s="290">
        <f>SUM(F39:F49)</f>
        <v>0</v>
      </c>
      <c r="G50" s="292"/>
      <c r="H50" s="293"/>
      <c r="I50" s="293"/>
      <c r="J50" s="293"/>
      <c r="K50" s="293"/>
      <c r="L50" s="293"/>
    </row>
    <row r="51" spans="1:12" s="1" customFormat="1" ht="30" customHeight="1">
      <c r="A51" s="76"/>
      <c r="B51" s="150"/>
      <c r="C51" s="50"/>
      <c r="D51" s="150"/>
      <c r="E51" s="50"/>
      <c r="F51" s="153"/>
      <c r="G51" s="154"/>
      <c r="H51" s="36"/>
      <c r="I51" s="36"/>
      <c r="J51" s="36"/>
      <c r="K51" s="36"/>
      <c r="L51" s="36"/>
    </row>
    <row r="52" spans="1:12" s="278" customFormat="1" ht="34.5" customHeight="1" thickBot="1">
      <c r="A52" s="671" t="str">
        <f>'Facilities Inventory'!D4</f>
        <v>Example School 3</v>
      </c>
      <c r="B52" s="672"/>
      <c r="C52" s="672"/>
      <c r="D52" s="672"/>
      <c r="E52" s="672"/>
      <c r="F52" s="672"/>
      <c r="G52" s="673"/>
      <c r="H52" s="288"/>
      <c r="I52" s="288"/>
      <c r="J52" s="288"/>
      <c r="K52" s="288"/>
      <c r="L52" s="288"/>
    </row>
    <row r="53" spans="1:12" ht="49.5" customHeight="1">
      <c r="A53" s="70"/>
      <c r="B53" s="674" t="s">
        <v>493</v>
      </c>
      <c r="C53" s="675"/>
      <c r="D53" s="674" t="s">
        <v>506</v>
      </c>
      <c r="E53" s="675"/>
      <c r="F53" s="674" t="s">
        <v>507</v>
      </c>
      <c r="G53" s="675"/>
      <c r="H53" s="38"/>
      <c r="I53" s="38"/>
      <c r="J53" s="38"/>
      <c r="K53" s="38"/>
      <c r="L53" s="38"/>
    </row>
    <row r="54" spans="1:12" s="93" customFormat="1" ht="34.5" customHeight="1" thickBot="1">
      <c r="A54" s="283"/>
      <c r="B54" s="284" t="s">
        <v>494</v>
      </c>
      <c r="C54" s="285" t="s">
        <v>277</v>
      </c>
      <c r="D54" s="284" t="s">
        <v>494</v>
      </c>
      <c r="E54" s="285" t="s">
        <v>277</v>
      </c>
      <c r="F54" s="284" t="s">
        <v>494</v>
      </c>
      <c r="G54" s="285" t="s">
        <v>277</v>
      </c>
      <c r="H54" s="38"/>
      <c r="I54" s="38"/>
      <c r="J54" s="38"/>
      <c r="K54" s="38"/>
      <c r="L54" s="38"/>
    </row>
    <row r="55" spans="1:12" ht="34.5" customHeight="1" thickTop="1">
      <c r="A55" s="71" t="s">
        <v>495</v>
      </c>
      <c r="B55" s="44"/>
      <c r="C55" s="41"/>
      <c r="D55" s="44"/>
      <c r="E55" s="42"/>
      <c r="F55" s="148"/>
      <c r="G55" s="72"/>
      <c r="H55" s="1"/>
      <c r="I55" s="1"/>
      <c r="J55" s="1"/>
      <c r="K55" s="1"/>
      <c r="L55" s="1"/>
    </row>
    <row r="56" spans="1:7" ht="34.5" customHeight="1">
      <c r="A56" s="73" t="s">
        <v>496</v>
      </c>
      <c r="B56" s="149"/>
      <c r="C56" s="35"/>
      <c r="D56" s="149"/>
      <c r="E56" s="35"/>
      <c r="F56" s="151"/>
      <c r="G56" s="89"/>
    </row>
    <row r="57" spans="1:7" ht="34.5" customHeight="1">
      <c r="A57" s="73" t="s">
        <v>497</v>
      </c>
      <c r="B57" s="149"/>
      <c r="C57" s="35"/>
      <c r="D57" s="149"/>
      <c r="E57" s="35"/>
      <c r="F57" s="151"/>
      <c r="G57" s="89"/>
    </row>
    <row r="58" spans="1:7" ht="34.5" customHeight="1">
      <c r="A58" s="73" t="s">
        <v>498</v>
      </c>
      <c r="B58" s="149"/>
      <c r="C58" s="35"/>
      <c r="D58" s="149"/>
      <c r="E58" s="35"/>
      <c r="F58" s="151"/>
      <c r="G58" s="89"/>
    </row>
    <row r="59" spans="1:7" ht="34.5" customHeight="1">
      <c r="A59" s="73" t="s">
        <v>499</v>
      </c>
      <c r="B59" s="149"/>
      <c r="C59" s="35"/>
      <c r="D59" s="149"/>
      <c r="E59" s="35"/>
      <c r="F59" s="151"/>
      <c r="G59" s="89"/>
    </row>
    <row r="60" spans="1:7" ht="34.5" customHeight="1">
      <c r="A60" s="73" t="s">
        <v>500</v>
      </c>
      <c r="B60" s="149"/>
      <c r="C60" s="35"/>
      <c r="D60" s="149"/>
      <c r="E60" s="35"/>
      <c r="F60" s="151"/>
      <c r="G60" s="89"/>
    </row>
    <row r="61" spans="1:7" ht="34.5" customHeight="1">
      <c r="A61" s="73" t="s">
        <v>501</v>
      </c>
      <c r="B61" s="149"/>
      <c r="C61" s="35"/>
      <c r="D61" s="149"/>
      <c r="E61" s="35"/>
      <c r="F61" s="151"/>
      <c r="G61" s="89"/>
    </row>
    <row r="62" spans="1:7" ht="34.5" customHeight="1">
      <c r="A62" s="73" t="s">
        <v>502</v>
      </c>
      <c r="B62" s="149"/>
      <c r="C62" s="35"/>
      <c r="D62" s="149"/>
      <c r="E62" s="35"/>
      <c r="F62" s="151"/>
      <c r="G62" s="89"/>
    </row>
    <row r="63" spans="1:7" ht="34.5" customHeight="1">
      <c r="A63" s="73" t="s">
        <v>503</v>
      </c>
      <c r="B63" s="149"/>
      <c r="C63" s="35"/>
      <c r="D63" s="149"/>
      <c r="E63" s="35"/>
      <c r="F63" s="151"/>
      <c r="G63" s="89"/>
    </row>
    <row r="64" spans="1:7" ht="51.75" customHeight="1">
      <c r="A64" s="74" t="s">
        <v>504</v>
      </c>
      <c r="B64" s="149"/>
      <c r="C64" s="35"/>
      <c r="D64" s="149"/>
      <c r="E64" s="35"/>
      <c r="F64" s="151"/>
      <c r="G64" s="89"/>
    </row>
    <row r="65" spans="1:7" ht="45" customHeight="1" thickBot="1">
      <c r="A65" s="75" t="s">
        <v>97</v>
      </c>
      <c r="B65" s="45"/>
      <c r="C65" s="43"/>
      <c r="D65" s="45"/>
      <c r="E65" s="43"/>
      <c r="F65" s="152"/>
      <c r="G65" s="90"/>
    </row>
    <row r="66" spans="1:12" s="294" customFormat="1" ht="45" customHeight="1" thickBot="1">
      <c r="A66" s="289" t="s">
        <v>505</v>
      </c>
      <c r="B66" s="290">
        <f>SUM(B55:B65)</f>
        <v>0</v>
      </c>
      <c r="C66" s="291"/>
      <c r="D66" s="290">
        <f>SUM(D55:D65)</f>
        <v>0</v>
      </c>
      <c r="E66" s="291"/>
      <c r="F66" s="290">
        <f>SUM(F55:F65)</f>
        <v>0</v>
      </c>
      <c r="G66" s="292"/>
      <c r="H66" s="293"/>
      <c r="I66" s="293"/>
      <c r="J66" s="293"/>
      <c r="K66" s="293"/>
      <c r="L66" s="293"/>
    </row>
    <row r="67" spans="1:12" s="1" customFormat="1" ht="30" customHeight="1">
      <c r="A67" s="76"/>
      <c r="B67" s="150"/>
      <c r="C67" s="50"/>
      <c r="D67" s="150"/>
      <c r="E67" s="50"/>
      <c r="F67" s="153"/>
      <c r="G67" s="154"/>
      <c r="H67" s="36"/>
      <c r="I67" s="36"/>
      <c r="J67" s="36"/>
      <c r="K67" s="36"/>
      <c r="L67" s="36"/>
    </row>
    <row r="68" spans="1:12" s="278" customFormat="1" ht="34.5" customHeight="1" thickBot="1">
      <c r="A68" s="671" t="str">
        <f>'Facilities Inventory'!E4</f>
        <v>Example School 4</v>
      </c>
      <c r="B68" s="672"/>
      <c r="C68" s="672"/>
      <c r="D68" s="672"/>
      <c r="E68" s="672"/>
      <c r="F68" s="672"/>
      <c r="G68" s="673"/>
      <c r="H68" s="288"/>
      <c r="I68" s="288"/>
      <c r="J68" s="288"/>
      <c r="K68" s="288"/>
      <c r="L68" s="288"/>
    </row>
    <row r="69" spans="1:12" ht="49.5" customHeight="1">
      <c r="A69" s="70"/>
      <c r="B69" s="674" t="s">
        <v>493</v>
      </c>
      <c r="C69" s="675"/>
      <c r="D69" s="674" t="s">
        <v>506</v>
      </c>
      <c r="E69" s="675"/>
      <c r="F69" s="674" t="s">
        <v>507</v>
      </c>
      <c r="G69" s="675"/>
      <c r="H69" s="38"/>
      <c r="I69" s="38"/>
      <c r="J69" s="38"/>
      <c r="K69" s="38"/>
      <c r="L69" s="38"/>
    </row>
    <row r="70" spans="1:12" s="93" customFormat="1" ht="34.5" customHeight="1" thickBot="1">
      <c r="A70" s="283"/>
      <c r="B70" s="284" t="s">
        <v>494</v>
      </c>
      <c r="C70" s="285" t="s">
        <v>277</v>
      </c>
      <c r="D70" s="284" t="s">
        <v>494</v>
      </c>
      <c r="E70" s="285" t="s">
        <v>277</v>
      </c>
      <c r="F70" s="284" t="s">
        <v>494</v>
      </c>
      <c r="G70" s="285" t="s">
        <v>277</v>
      </c>
      <c r="H70" s="38"/>
      <c r="I70" s="38"/>
      <c r="J70" s="38"/>
      <c r="K70" s="38"/>
      <c r="L70" s="38"/>
    </row>
    <row r="71" spans="1:12" ht="34.5" customHeight="1" thickTop="1">
      <c r="A71" s="71" t="s">
        <v>495</v>
      </c>
      <c r="B71" s="44"/>
      <c r="C71" s="41"/>
      <c r="D71" s="44"/>
      <c r="E71" s="42"/>
      <c r="F71" s="148"/>
      <c r="G71" s="72"/>
      <c r="H71" s="1"/>
      <c r="I71" s="1"/>
      <c r="J71" s="1"/>
      <c r="K71" s="1"/>
      <c r="L71" s="1"/>
    </row>
    <row r="72" spans="1:7" ht="34.5" customHeight="1">
      <c r="A72" s="73" t="s">
        <v>496</v>
      </c>
      <c r="B72" s="149"/>
      <c r="C72" s="35"/>
      <c r="D72" s="149"/>
      <c r="E72" s="35"/>
      <c r="F72" s="151"/>
      <c r="G72" s="89"/>
    </row>
    <row r="73" spans="1:7" ht="34.5" customHeight="1">
      <c r="A73" s="73" t="s">
        <v>497</v>
      </c>
      <c r="B73" s="149"/>
      <c r="C73" s="35"/>
      <c r="D73" s="149"/>
      <c r="E73" s="35"/>
      <c r="F73" s="151"/>
      <c r="G73" s="89"/>
    </row>
    <row r="74" spans="1:7" ht="34.5" customHeight="1">
      <c r="A74" s="73" t="s">
        <v>498</v>
      </c>
      <c r="B74" s="149"/>
      <c r="C74" s="35"/>
      <c r="D74" s="149"/>
      <c r="E74" s="35"/>
      <c r="F74" s="151"/>
      <c r="G74" s="89"/>
    </row>
    <row r="75" spans="1:7" ht="34.5" customHeight="1">
      <c r="A75" s="73" t="s">
        <v>499</v>
      </c>
      <c r="B75" s="149"/>
      <c r="C75" s="35"/>
      <c r="D75" s="149"/>
      <c r="E75" s="35"/>
      <c r="F75" s="151"/>
      <c r="G75" s="89"/>
    </row>
    <row r="76" spans="1:7" ht="34.5" customHeight="1">
      <c r="A76" s="73" t="s">
        <v>500</v>
      </c>
      <c r="B76" s="149"/>
      <c r="C76" s="35"/>
      <c r="D76" s="149"/>
      <c r="E76" s="35"/>
      <c r="F76" s="151"/>
      <c r="G76" s="89"/>
    </row>
    <row r="77" spans="1:7" ht="34.5" customHeight="1">
      <c r="A77" s="73" t="s">
        <v>501</v>
      </c>
      <c r="B77" s="149"/>
      <c r="C77" s="35"/>
      <c r="D77" s="149"/>
      <c r="E77" s="35"/>
      <c r="F77" s="151"/>
      <c r="G77" s="89"/>
    </row>
    <row r="78" spans="1:7" ht="34.5" customHeight="1">
      <c r="A78" s="73" t="s">
        <v>502</v>
      </c>
      <c r="B78" s="149"/>
      <c r="C78" s="35"/>
      <c r="D78" s="149"/>
      <c r="E78" s="35"/>
      <c r="F78" s="151"/>
      <c r="G78" s="89"/>
    </row>
    <row r="79" spans="1:7" ht="34.5" customHeight="1">
      <c r="A79" s="73" t="s">
        <v>503</v>
      </c>
      <c r="B79" s="149"/>
      <c r="C79" s="35"/>
      <c r="D79" s="149"/>
      <c r="E79" s="35"/>
      <c r="F79" s="151"/>
      <c r="G79" s="89"/>
    </row>
    <row r="80" spans="1:7" ht="53.25" customHeight="1">
      <c r="A80" s="74" t="s">
        <v>504</v>
      </c>
      <c r="B80" s="149"/>
      <c r="C80" s="35"/>
      <c r="D80" s="149"/>
      <c r="E80" s="35"/>
      <c r="F80" s="151"/>
      <c r="G80" s="89"/>
    </row>
    <row r="81" spans="1:7" ht="45" customHeight="1" thickBot="1">
      <c r="A81" s="75" t="s">
        <v>97</v>
      </c>
      <c r="B81" s="45"/>
      <c r="C81" s="43"/>
      <c r="D81" s="45"/>
      <c r="E81" s="43"/>
      <c r="F81" s="152"/>
      <c r="G81" s="90"/>
    </row>
    <row r="82" spans="1:12" s="294" customFormat="1" ht="45" customHeight="1" thickBot="1">
      <c r="A82" s="289" t="s">
        <v>505</v>
      </c>
      <c r="B82" s="290">
        <f>SUM(B71:B81)</f>
        <v>0</v>
      </c>
      <c r="C82" s="291"/>
      <c r="D82" s="290">
        <f>SUM(D71:D81)</f>
        <v>0</v>
      </c>
      <c r="E82" s="291"/>
      <c r="F82" s="290">
        <f>SUM(F71:F81)</f>
        <v>0</v>
      </c>
      <c r="G82" s="292"/>
      <c r="H82" s="293"/>
      <c r="I82" s="293"/>
      <c r="J82" s="293"/>
      <c r="K82" s="293"/>
      <c r="L82" s="293"/>
    </row>
    <row r="83" spans="1:12" s="1" customFormat="1" ht="30" customHeight="1">
      <c r="A83" s="76"/>
      <c r="B83" s="150"/>
      <c r="C83" s="50"/>
      <c r="D83" s="150"/>
      <c r="E83" s="50"/>
      <c r="F83" s="153"/>
      <c r="G83" s="154"/>
      <c r="H83" s="36"/>
      <c r="I83" s="36"/>
      <c r="J83" s="36"/>
      <c r="K83" s="36"/>
      <c r="L83" s="36"/>
    </row>
    <row r="84" spans="1:12" s="278" customFormat="1" ht="34.5" customHeight="1" thickBot="1">
      <c r="A84" s="671" t="str">
        <f>'Facilities Inventory'!F4</f>
        <v>Example School 5</v>
      </c>
      <c r="B84" s="672"/>
      <c r="C84" s="672"/>
      <c r="D84" s="672"/>
      <c r="E84" s="672"/>
      <c r="F84" s="672"/>
      <c r="G84" s="673"/>
      <c r="H84" s="288"/>
      <c r="I84" s="288"/>
      <c r="J84" s="288"/>
      <c r="K84" s="288"/>
      <c r="L84" s="288"/>
    </row>
    <row r="85" spans="1:12" ht="49.5" customHeight="1">
      <c r="A85" s="70"/>
      <c r="B85" s="674" t="s">
        <v>493</v>
      </c>
      <c r="C85" s="675"/>
      <c r="D85" s="674" t="s">
        <v>506</v>
      </c>
      <c r="E85" s="675"/>
      <c r="F85" s="674" t="s">
        <v>507</v>
      </c>
      <c r="G85" s="675"/>
      <c r="H85" s="38"/>
      <c r="I85" s="38"/>
      <c r="J85" s="38"/>
      <c r="K85" s="38"/>
      <c r="L85" s="38"/>
    </row>
    <row r="86" spans="1:12" s="93" customFormat="1" ht="34.5" customHeight="1" thickBot="1">
      <c r="A86" s="283"/>
      <c r="B86" s="284" t="s">
        <v>494</v>
      </c>
      <c r="C86" s="285" t="s">
        <v>277</v>
      </c>
      <c r="D86" s="284" t="s">
        <v>494</v>
      </c>
      <c r="E86" s="285" t="s">
        <v>277</v>
      </c>
      <c r="F86" s="284" t="s">
        <v>494</v>
      </c>
      <c r="G86" s="285" t="s">
        <v>277</v>
      </c>
      <c r="H86" s="38"/>
      <c r="I86" s="38"/>
      <c r="J86" s="38"/>
      <c r="K86" s="38"/>
      <c r="L86" s="38"/>
    </row>
    <row r="87" spans="1:12" ht="34.5" customHeight="1" thickTop="1">
      <c r="A87" s="71" t="s">
        <v>495</v>
      </c>
      <c r="B87" s="44"/>
      <c r="C87" s="41"/>
      <c r="D87" s="44"/>
      <c r="E87" s="42"/>
      <c r="F87" s="148"/>
      <c r="G87" s="72"/>
      <c r="H87" s="1"/>
      <c r="I87" s="1"/>
      <c r="J87" s="1"/>
      <c r="K87" s="1"/>
      <c r="L87" s="1"/>
    </row>
    <row r="88" spans="1:7" ht="34.5" customHeight="1">
      <c r="A88" s="73" t="s">
        <v>496</v>
      </c>
      <c r="B88" s="149"/>
      <c r="C88" s="35"/>
      <c r="D88" s="149"/>
      <c r="E88" s="35"/>
      <c r="F88" s="151"/>
      <c r="G88" s="89"/>
    </row>
    <row r="89" spans="1:7" ht="34.5" customHeight="1">
      <c r="A89" s="73" t="s">
        <v>497</v>
      </c>
      <c r="B89" s="149"/>
      <c r="C89" s="35"/>
      <c r="D89" s="149"/>
      <c r="E89" s="35"/>
      <c r="F89" s="151"/>
      <c r="G89" s="89"/>
    </row>
    <row r="90" spans="1:7" ht="34.5" customHeight="1">
      <c r="A90" s="73" t="s">
        <v>498</v>
      </c>
      <c r="B90" s="149"/>
      <c r="C90" s="35"/>
      <c r="D90" s="149"/>
      <c r="E90" s="35"/>
      <c r="F90" s="151"/>
      <c r="G90" s="89"/>
    </row>
    <row r="91" spans="1:7" ht="34.5" customHeight="1">
      <c r="A91" s="73" t="s">
        <v>499</v>
      </c>
      <c r="B91" s="149"/>
      <c r="C91" s="35"/>
      <c r="D91" s="149"/>
      <c r="E91" s="35"/>
      <c r="F91" s="151"/>
      <c r="G91" s="89"/>
    </row>
    <row r="92" spans="1:7" ht="34.5" customHeight="1">
      <c r="A92" s="73" t="s">
        <v>500</v>
      </c>
      <c r="B92" s="149"/>
      <c r="C92" s="35"/>
      <c r="D92" s="149"/>
      <c r="E92" s="35"/>
      <c r="F92" s="151"/>
      <c r="G92" s="89"/>
    </row>
    <row r="93" spans="1:7" ht="34.5" customHeight="1">
      <c r="A93" s="73" t="s">
        <v>501</v>
      </c>
      <c r="B93" s="149"/>
      <c r="C93" s="35"/>
      <c r="D93" s="149"/>
      <c r="E93" s="35"/>
      <c r="F93" s="151"/>
      <c r="G93" s="89"/>
    </row>
    <row r="94" spans="1:7" ht="34.5" customHeight="1">
      <c r="A94" s="73" t="s">
        <v>502</v>
      </c>
      <c r="B94" s="149"/>
      <c r="C94" s="35"/>
      <c r="D94" s="149"/>
      <c r="E94" s="35"/>
      <c r="F94" s="151"/>
      <c r="G94" s="89"/>
    </row>
    <row r="95" spans="1:7" ht="34.5" customHeight="1">
      <c r="A95" s="73" t="s">
        <v>503</v>
      </c>
      <c r="B95" s="149"/>
      <c r="C95" s="35"/>
      <c r="D95" s="149"/>
      <c r="E95" s="35"/>
      <c r="F95" s="151"/>
      <c r="G95" s="89"/>
    </row>
    <row r="96" spans="1:7" ht="50.25" customHeight="1">
      <c r="A96" s="74" t="s">
        <v>504</v>
      </c>
      <c r="B96" s="149"/>
      <c r="C96" s="35"/>
      <c r="D96" s="149"/>
      <c r="E96" s="35"/>
      <c r="F96" s="151"/>
      <c r="G96" s="89"/>
    </row>
    <row r="97" spans="1:7" ht="45" customHeight="1" thickBot="1">
      <c r="A97" s="75" t="s">
        <v>97</v>
      </c>
      <c r="B97" s="45"/>
      <c r="C97" s="43"/>
      <c r="D97" s="45"/>
      <c r="E97" s="43"/>
      <c r="F97" s="152"/>
      <c r="G97" s="90"/>
    </row>
    <row r="98" spans="1:7" s="293" customFormat="1" ht="45" customHeight="1" thickBot="1">
      <c r="A98" s="289" t="s">
        <v>505</v>
      </c>
      <c r="B98" s="290">
        <f>SUM(B87:B97)</f>
        <v>0</v>
      </c>
      <c r="C98" s="291"/>
      <c r="D98" s="290">
        <f>SUM(D87:D97)</f>
        <v>0</v>
      </c>
      <c r="E98" s="291"/>
      <c r="F98" s="290">
        <f>SUM(F87:F97)</f>
        <v>0</v>
      </c>
      <c r="G98" s="292"/>
    </row>
    <row r="99" spans="1:12" s="1" customFormat="1" ht="30" customHeight="1">
      <c r="A99" s="76"/>
      <c r="B99" s="150"/>
      <c r="C99" s="50"/>
      <c r="D99" s="150"/>
      <c r="E99" s="50"/>
      <c r="F99" s="153"/>
      <c r="G99" s="154"/>
      <c r="H99" s="36"/>
      <c r="I99" s="36"/>
      <c r="J99" s="36"/>
      <c r="K99" s="36"/>
      <c r="L99" s="36"/>
    </row>
    <row r="100" spans="1:12" s="278" customFormat="1" ht="34.5" customHeight="1" thickBot="1">
      <c r="A100" s="671" t="str">
        <f>'Facilities Inventory'!G4</f>
        <v>Example School 6</v>
      </c>
      <c r="B100" s="672"/>
      <c r="C100" s="672"/>
      <c r="D100" s="672"/>
      <c r="E100" s="672"/>
      <c r="F100" s="672"/>
      <c r="G100" s="673"/>
      <c r="H100" s="288"/>
      <c r="I100" s="288"/>
      <c r="J100" s="288"/>
      <c r="K100" s="288"/>
      <c r="L100" s="288"/>
    </row>
    <row r="101" spans="1:7" ht="49.5" customHeight="1">
      <c r="A101" s="70"/>
      <c r="B101" s="674" t="s">
        <v>493</v>
      </c>
      <c r="C101" s="675"/>
      <c r="D101" s="674" t="s">
        <v>506</v>
      </c>
      <c r="E101" s="675"/>
      <c r="F101" s="674" t="s">
        <v>507</v>
      </c>
      <c r="G101" s="675"/>
    </row>
    <row r="102" spans="1:12" s="93" customFormat="1" ht="34.5" customHeight="1" thickBot="1">
      <c r="A102" s="283"/>
      <c r="B102" s="284" t="s">
        <v>494</v>
      </c>
      <c r="C102" s="285" t="s">
        <v>277</v>
      </c>
      <c r="D102" s="284" t="s">
        <v>494</v>
      </c>
      <c r="E102" s="285" t="s">
        <v>277</v>
      </c>
      <c r="F102" s="284" t="s">
        <v>494</v>
      </c>
      <c r="G102" s="285" t="s">
        <v>277</v>
      </c>
      <c r="H102" s="38"/>
      <c r="I102" s="38"/>
      <c r="J102" s="38"/>
      <c r="K102" s="38"/>
      <c r="L102" s="38"/>
    </row>
    <row r="103" spans="1:12" ht="34.5" customHeight="1" thickTop="1">
      <c r="A103" s="71" t="s">
        <v>495</v>
      </c>
      <c r="B103" s="44"/>
      <c r="C103" s="41"/>
      <c r="D103" s="44"/>
      <c r="E103" s="42"/>
      <c r="F103" s="148"/>
      <c r="G103" s="72"/>
      <c r="H103" s="1"/>
      <c r="I103" s="1"/>
      <c r="J103" s="1"/>
      <c r="K103" s="1"/>
      <c r="L103" s="1"/>
    </row>
    <row r="104" spans="1:7" ht="34.5" customHeight="1">
      <c r="A104" s="73" t="s">
        <v>496</v>
      </c>
      <c r="B104" s="149"/>
      <c r="C104" s="35"/>
      <c r="D104" s="149"/>
      <c r="E104" s="35"/>
      <c r="F104" s="151"/>
      <c r="G104" s="89"/>
    </row>
    <row r="105" spans="1:7" ht="34.5" customHeight="1">
      <c r="A105" s="73" t="s">
        <v>497</v>
      </c>
      <c r="B105" s="149"/>
      <c r="C105" s="35"/>
      <c r="D105" s="149"/>
      <c r="E105" s="35"/>
      <c r="F105" s="151"/>
      <c r="G105" s="89"/>
    </row>
    <row r="106" spans="1:7" ht="34.5" customHeight="1">
      <c r="A106" s="73" t="s">
        <v>498</v>
      </c>
      <c r="B106" s="149"/>
      <c r="C106" s="35"/>
      <c r="D106" s="149"/>
      <c r="E106" s="35"/>
      <c r="F106" s="151"/>
      <c r="G106" s="89"/>
    </row>
    <row r="107" spans="1:7" ht="34.5" customHeight="1">
      <c r="A107" s="73" t="s">
        <v>499</v>
      </c>
      <c r="B107" s="149"/>
      <c r="C107" s="35"/>
      <c r="D107" s="149"/>
      <c r="E107" s="35"/>
      <c r="F107" s="151"/>
      <c r="G107" s="89"/>
    </row>
    <row r="108" spans="1:7" ht="34.5" customHeight="1">
      <c r="A108" s="73" t="s">
        <v>500</v>
      </c>
      <c r="B108" s="149"/>
      <c r="C108" s="35"/>
      <c r="D108" s="149"/>
      <c r="E108" s="35"/>
      <c r="F108" s="151"/>
      <c r="G108" s="89"/>
    </row>
    <row r="109" spans="1:7" ht="34.5" customHeight="1">
      <c r="A109" s="73" t="s">
        <v>501</v>
      </c>
      <c r="B109" s="149"/>
      <c r="C109" s="35"/>
      <c r="D109" s="149"/>
      <c r="E109" s="35"/>
      <c r="F109" s="151"/>
      <c r="G109" s="89"/>
    </row>
    <row r="110" spans="1:7" ht="34.5" customHeight="1">
      <c r="A110" s="73" t="s">
        <v>502</v>
      </c>
      <c r="B110" s="149"/>
      <c r="C110" s="35"/>
      <c r="D110" s="149"/>
      <c r="E110" s="35"/>
      <c r="F110" s="151"/>
      <c r="G110" s="89"/>
    </row>
    <row r="111" spans="1:7" ht="34.5" customHeight="1">
      <c r="A111" s="73" t="s">
        <v>503</v>
      </c>
      <c r="B111" s="149"/>
      <c r="C111" s="35"/>
      <c r="D111" s="149"/>
      <c r="E111" s="35"/>
      <c r="F111" s="151"/>
      <c r="G111" s="89"/>
    </row>
    <row r="112" spans="1:7" ht="47.25">
      <c r="A112" s="74" t="s">
        <v>504</v>
      </c>
      <c r="B112" s="149"/>
      <c r="C112" s="35"/>
      <c r="D112" s="149"/>
      <c r="E112" s="35"/>
      <c r="F112" s="151"/>
      <c r="G112" s="89"/>
    </row>
    <row r="113" spans="1:7" ht="16.5" thickBot="1">
      <c r="A113" s="75" t="s">
        <v>97</v>
      </c>
      <c r="B113" s="45"/>
      <c r="C113" s="43"/>
      <c r="D113" s="45"/>
      <c r="E113" s="43"/>
      <c r="F113" s="152"/>
      <c r="G113" s="90"/>
    </row>
    <row r="114" spans="1:7" s="293" customFormat="1" ht="45" customHeight="1" thickBot="1">
      <c r="A114" s="289" t="s">
        <v>505</v>
      </c>
      <c r="B114" s="290">
        <f>SUM(B103:B113)</f>
        <v>0</v>
      </c>
      <c r="C114" s="291"/>
      <c r="D114" s="290">
        <f>SUM(D103:D113)</f>
        <v>0</v>
      </c>
      <c r="E114" s="291"/>
      <c r="F114" s="290">
        <f>SUM(F103:F113)</f>
        <v>0</v>
      </c>
      <c r="G114" s="292"/>
    </row>
  </sheetData>
  <mergeCells count="31">
    <mergeCell ref="A1:G1"/>
    <mergeCell ref="A20:G20"/>
    <mergeCell ref="B21:C21"/>
    <mergeCell ref="D21:E21"/>
    <mergeCell ref="F21:G21"/>
    <mergeCell ref="A3:G3"/>
    <mergeCell ref="A4:G4"/>
    <mergeCell ref="A5:G5"/>
    <mergeCell ref="F6:G6"/>
    <mergeCell ref="B6:C6"/>
    <mergeCell ref="D6:E6"/>
    <mergeCell ref="A52:G52"/>
    <mergeCell ref="B53:C53"/>
    <mergeCell ref="D53:E53"/>
    <mergeCell ref="F53:G53"/>
    <mergeCell ref="A36:G36"/>
    <mergeCell ref="B37:C37"/>
    <mergeCell ref="D37:E37"/>
    <mergeCell ref="F37:G37"/>
    <mergeCell ref="A68:G68"/>
    <mergeCell ref="B69:C69"/>
    <mergeCell ref="D69:E69"/>
    <mergeCell ref="F69:G69"/>
    <mergeCell ref="A84:G84"/>
    <mergeCell ref="B85:C85"/>
    <mergeCell ref="D85:E85"/>
    <mergeCell ref="F85:G85"/>
    <mergeCell ref="A100:G100"/>
    <mergeCell ref="B101:C101"/>
    <mergeCell ref="D101:E101"/>
    <mergeCell ref="F101:G101"/>
  </mergeCells>
  <printOptions horizontalCentered="1"/>
  <pageMargins left="0.5" right="0.5" top="0.5" bottom="0.5" header="0.5" footer="0.5"/>
  <pageSetup fitToHeight="1" fitToWidth="1" horizontalDpi="600" verticalDpi="600" orientation="landscape" scale="78" r:id="rId1"/>
</worksheet>
</file>

<file path=xl/worksheets/sheet6.xml><?xml version="1.0" encoding="utf-8"?>
<worksheet xmlns="http://schemas.openxmlformats.org/spreadsheetml/2006/main" xmlns:r="http://schemas.openxmlformats.org/officeDocument/2006/relationships">
  <sheetPr codeName="Sheet5">
    <tabColor indexed="13"/>
    <pageSetUpPr fitToPage="1"/>
  </sheetPr>
  <dimension ref="A1:D42"/>
  <sheetViews>
    <sheetView zoomScale="56" zoomScaleNormal="56" workbookViewId="0" topLeftCell="A1">
      <selection activeCell="A3" sqref="A3:D3"/>
    </sheetView>
  </sheetViews>
  <sheetFormatPr defaultColWidth="9.140625" defaultRowHeight="12.75"/>
  <cols>
    <col min="1" max="1" width="30.7109375" style="0" customWidth="1"/>
    <col min="2" max="2" width="39.421875" style="0" customWidth="1"/>
    <col min="3" max="3" width="37.8515625" style="0" customWidth="1"/>
    <col min="4" max="4" width="81.57421875" style="0" customWidth="1"/>
  </cols>
  <sheetData>
    <row r="1" spans="1:4" s="37" customFormat="1" ht="39.75" customHeight="1">
      <c r="A1" s="581" t="s">
        <v>481</v>
      </c>
      <c r="B1" s="582"/>
      <c r="C1" s="582"/>
      <c r="D1" s="583"/>
    </row>
    <row r="2" spans="1:4" s="286" customFormat="1" ht="39.75" customHeight="1" thickBot="1">
      <c r="A2" s="689" t="str">
        <f>CONCATENATE("District: ",'General Info'!B8,"           Prepared by: ",'General Info'!D7,"           Date: ",TEXT('General Info'!B7,"mm/dd/yyyy"))</f>
        <v>District: Sample Town CSD           Prepared by: John Doe           Date: 02/01/2005</v>
      </c>
      <c r="B2" s="690"/>
      <c r="C2" s="690"/>
      <c r="D2" s="691"/>
    </row>
    <row r="3" spans="1:4" ht="39.75" customHeight="1">
      <c r="A3" s="695" t="s">
        <v>101</v>
      </c>
      <c r="B3" s="696"/>
      <c r="C3" s="696"/>
      <c r="D3" s="697"/>
    </row>
    <row r="4" spans="1:4" ht="6.75" customHeight="1">
      <c r="A4" s="375"/>
      <c r="B4" s="376"/>
      <c r="C4" s="376"/>
      <c r="D4" s="377"/>
    </row>
    <row r="5" spans="1:4" ht="20.25">
      <c r="A5" s="416" t="s">
        <v>12</v>
      </c>
      <c r="B5" s="417"/>
      <c r="C5" s="376"/>
      <c r="D5" s="377"/>
    </row>
    <row r="6" spans="1:4" ht="9.75" customHeight="1">
      <c r="A6" s="416"/>
      <c r="B6" s="417"/>
      <c r="C6" s="376"/>
      <c r="D6" s="377"/>
    </row>
    <row r="7" spans="1:4" ht="20.25">
      <c r="A7" s="418" t="s">
        <v>482</v>
      </c>
      <c r="B7" s="417"/>
      <c r="C7" s="376"/>
      <c r="D7" s="377"/>
    </row>
    <row r="8" spans="1:4" ht="20.25">
      <c r="A8" s="418" t="s">
        <v>14</v>
      </c>
      <c r="B8" s="417"/>
      <c r="C8" s="376"/>
      <c r="D8" s="377"/>
    </row>
    <row r="9" spans="1:4" ht="20.25">
      <c r="A9" s="418" t="s">
        <v>483</v>
      </c>
      <c r="B9" s="417"/>
      <c r="C9" s="376"/>
      <c r="D9" s="377"/>
    </row>
    <row r="10" spans="1:4" ht="20.25">
      <c r="A10" s="418" t="s">
        <v>484</v>
      </c>
      <c r="B10" s="417"/>
      <c r="C10" s="376"/>
      <c r="D10" s="377"/>
    </row>
    <row r="11" spans="1:4" ht="18" customHeight="1">
      <c r="A11" s="418" t="s">
        <v>485</v>
      </c>
      <c r="B11" s="417"/>
      <c r="C11" s="376"/>
      <c r="D11" s="377"/>
    </row>
    <row r="12" spans="1:4" ht="18.75" customHeight="1">
      <c r="A12" s="418" t="s">
        <v>13</v>
      </c>
      <c r="B12" s="417"/>
      <c r="C12" s="376"/>
      <c r="D12" s="377"/>
    </row>
    <row r="13" spans="1:4" s="37" customFormat="1" ht="11.25" customHeight="1">
      <c r="A13" s="378"/>
      <c r="B13" s="379"/>
      <c r="C13" s="379"/>
      <c r="D13" s="380"/>
    </row>
    <row r="14" spans="1:4" ht="39.75" customHeight="1">
      <c r="A14" s="698" t="s">
        <v>446</v>
      </c>
      <c r="B14" s="699"/>
      <c r="C14" s="699"/>
      <c r="D14" s="700"/>
    </row>
    <row r="15" spans="1:4" s="48" customFormat="1" ht="57.75" customHeight="1" thickBot="1">
      <c r="A15" s="704" t="s">
        <v>11</v>
      </c>
      <c r="B15" s="705"/>
      <c r="C15" s="705"/>
      <c r="D15" s="706"/>
    </row>
    <row r="16" spans="1:4" s="37" customFormat="1" ht="74.25" customHeight="1" thickTop="1">
      <c r="A16" s="707" t="s">
        <v>15</v>
      </c>
      <c r="B16" s="708"/>
      <c r="C16" s="708"/>
      <c r="D16" s="709"/>
    </row>
    <row r="17" spans="1:4" s="282" customFormat="1" ht="39.75" customHeight="1">
      <c r="A17" s="701" t="s">
        <v>513</v>
      </c>
      <c r="B17" s="702"/>
      <c r="C17" s="702"/>
      <c r="D17" s="703"/>
    </row>
    <row r="18" spans="1:4" s="48" customFormat="1" ht="48" customHeight="1" thickBot="1">
      <c r="A18" s="704" t="s">
        <v>16</v>
      </c>
      <c r="B18" s="705"/>
      <c r="C18" s="705"/>
      <c r="D18" s="706"/>
    </row>
    <row r="19" spans="1:4" s="37" customFormat="1" ht="93.75" customHeight="1" thickTop="1">
      <c r="A19" s="707"/>
      <c r="B19" s="710"/>
      <c r="C19" s="710"/>
      <c r="D19" s="711"/>
    </row>
    <row r="20" spans="1:4" ht="39.75" customHeight="1">
      <c r="A20" s="701" t="s">
        <v>514</v>
      </c>
      <c r="B20" s="702"/>
      <c r="C20" s="702"/>
      <c r="D20" s="703"/>
    </row>
    <row r="21" spans="1:4" ht="86.25" customHeight="1" thickBot="1">
      <c r="A21" s="692" t="s">
        <v>17</v>
      </c>
      <c r="B21" s="693"/>
      <c r="C21" s="693"/>
      <c r="D21" s="694"/>
    </row>
    <row r="22" spans="1:4" ht="18.75">
      <c r="A22" s="9"/>
      <c r="B22" s="10"/>
      <c r="C22" s="10"/>
      <c r="D22" s="18"/>
    </row>
    <row r="23" spans="1:3" ht="15.75">
      <c r="A23" s="11"/>
      <c r="B23" s="12"/>
      <c r="C23" s="12"/>
    </row>
    <row r="24" spans="1:3" ht="15.75">
      <c r="A24" s="11"/>
      <c r="B24" s="12"/>
      <c r="C24" s="12"/>
    </row>
    <row r="25" spans="1:3" ht="15.75">
      <c r="A25" s="11"/>
      <c r="B25" s="12"/>
      <c r="C25" s="12"/>
    </row>
    <row r="26" spans="1:3" ht="15.75">
      <c r="A26" s="11"/>
      <c r="B26" s="12"/>
      <c r="C26" s="12"/>
    </row>
    <row r="27" spans="1:3" ht="15.75">
      <c r="A27" s="11"/>
      <c r="B27" s="12"/>
      <c r="C27" s="12"/>
    </row>
    <row r="28" spans="1:3" ht="15.75">
      <c r="A28" s="11"/>
      <c r="B28" s="12"/>
      <c r="C28" s="12"/>
    </row>
    <row r="29" spans="1:3" ht="15.75">
      <c r="A29" s="11"/>
      <c r="B29" s="12"/>
      <c r="C29" s="12"/>
    </row>
    <row r="30" spans="1:3" ht="15.75">
      <c r="A30" s="11"/>
      <c r="B30" s="12"/>
      <c r="C30" s="12"/>
    </row>
    <row r="31" spans="1:3" ht="15.75">
      <c r="A31" s="13"/>
      <c r="B31" s="12"/>
      <c r="C31" s="12"/>
    </row>
    <row r="32" spans="1:3" ht="15.75">
      <c r="A32" s="13"/>
      <c r="B32" s="12"/>
      <c r="C32" s="12"/>
    </row>
    <row r="33" spans="1:3" ht="15.75">
      <c r="A33" s="13"/>
      <c r="B33" s="12"/>
      <c r="C33" s="12"/>
    </row>
    <row r="34" spans="1:3" ht="15.75">
      <c r="A34" s="13"/>
      <c r="B34" s="12"/>
      <c r="C34" s="12"/>
    </row>
    <row r="35" spans="1:3" ht="15.75">
      <c r="A35" s="14"/>
      <c r="B35" s="12"/>
      <c r="C35" s="12"/>
    </row>
    <row r="36" spans="1:3" ht="15.75">
      <c r="A36" s="14"/>
      <c r="B36" s="12"/>
      <c r="C36" s="12"/>
    </row>
    <row r="37" spans="1:3" ht="15.75">
      <c r="A37" s="14"/>
      <c r="B37" s="12"/>
      <c r="C37" s="12"/>
    </row>
    <row r="38" spans="1:3" ht="15.75">
      <c r="A38" s="13"/>
      <c r="B38" s="12"/>
      <c r="C38" s="12"/>
    </row>
    <row r="39" spans="1:3" ht="15.75">
      <c r="A39" s="15"/>
      <c r="B39" s="8"/>
      <c r="C39" s="8"/>
    </row>
    <row r="40" spans="1:3" ht="12.75">
      <c r="A40" s="8"/>
      <c r="B40" s="8"/>
      <c r="C40" s="8"/>
    </row>
    <row r="41" spans="1:3" ht="12.75">
      <c r="A41" s="8"/>
      <c r="B41" s="8"/>
      <c r="C41" s="8"/>
    </row>
    <row r="42" spans="1:3" ht="12.75">
      <c r="A42" s="8"/>
      <c r="B42" s="8"/>
      <c r="C42" s="8"/>
    </row>
  </sheetData>
  <mergeCells count="11">
    <mergeCell ref="A18:D18"/>
    <mergeCell ref="A2:D2"/>
    <mergeCell ref="A1:D1"/>
    <mergeCell ref="A21:D21"/>
    <mergeCell ref="A3:D3"/>
    <mergeCell ref="A14:D14"/>
    <mergeCell ref="A17:D17"/>
    <mergeCell ref="A20:D20"/>
    <mergeCell ref="A15:D15"/>
    <mergeCell ref="A16:D16"/>
    <mergeCell ref="A19:D19"/>
  </mergeCells>
  <printOptions horizontalCentered="1"/>
  <pageMargins left="0.5" right="0.5" top="0.5" bottom="0.5" header="0.5" footer="0.5"/>
  <pageSetup fitToHeight="1" fitToWidth="1" horizontalDpi="600" verticalDpi="600" orientation="landscape" scale="68" r:id="rId1"/>
</worksheet>
</file>

<file path=xl/worksheets/sheet7.xml><?xml version="1.0" encoding="utf-8"?>
<worksheet xmlns="http://schemas.openxmlformats.org/spreadsheetml/2006/main" xmlns:r="http://schemas.openxmlformats.org/officeDocument/2006/relationships">
  <sheetPr codeName="Sheet16">
    <tabColor indexed="13"/>
  </sheetPr>
  <dimension ref="A1:G40"/>
  <sheetViews>
    <sheetView zoomScale="80" zoomScaleNormal="80" workbookViewId="0" topLeftCell="A1">
      <selection activeCell="A3" sqref="A3:G3"/>
    </sheetView>
  </sheetViews>
  <sheetFormatPr defaultColWidth="9.140625" defaultRowHeight="12.75"/>
  <cols>
    <col min="1" max="1" width="56.7109375" style="83" customWidth="1"/>
    <col min="2" max="7" width="12.7109375" style="83" customWidth="1"/>
    <col min="8" max="16384" width="9.140625" style="83" customWidth="1"/>
  </cols>
  <sheetData>
    <row r="1" spans="1:7" ht="39.75" customHeight="1" thickTop="1">
      <c r="A1" s="721" t="s">
        <v>481</v>
      </c>
      <c r="B1" s="722"/>
      <c r="C1" s="722"/>
      <c r="D1" s="722"/>
      <c r="E1" s="722"/>
      <c r="F1" s="722"/>
      <c r="G1" s="723"/>
    </row>
    <row r="2" spans="1:7" s="287" customFormat="1" ht="39.75" customHeight="1" thickBot="1">
      <c r="A2" s="712" t="str">
        <f>CONCATENATE("District: ",'General Info'!B8,"           Prepared by: ",'General Info'!D7,"           Date: ",TEXT('General Info'!B7,"mm/dd/yyyy"))</f>
        <v>District: Sample Town CSD           Prepared by: John Doe           Date: 02/01/2005</v>
      </c>
      <c r="B2" s="690"/>
      <c r="C2" s="690"/>
      <c r="D2" s="690"/>
      <c r="E2" s="690"/>
      <c r="F2" s="690"/>
      <c r="G2" s="713"/>
    </row>
    <row r="3" spans="1:7" s="276" customFormat="1" ht="30" customHeight="1">
      <c r="A3" s="718" t="s">
        <v>350</v>
      </c>
      <c r="B3" s="719"/>
      <c r="C3" s="719"/>
      <c r="D3" s="719"/>
      <c r="E3" s="719"/>
      <c r="F3" s="719"/>
      <c r="G3" s="720"/>
    </row>
    <row r="4" spans="1:7" s="295" customFormat="1" ht="24" customHeight="1" thickBot="1">
      <c r="A4" s="361" t="s">
        <v>348</v>
      </c>
      <c r="B4" s="736" t="s">
        <v>229</v>
      </c>
      <c r="C4" s="736"/>
      <c r="D4" s="362"/>
      <c r="E4" s="362"/>
      <c r="F4" s="362"/>
      <c r="G4" s="363"/>
    </row>
    <row r="5" spans="1:7" ht="13.5" thickTop="1">
      <c r="A5" s="364" t="s">
        <v>734</v>
      </c>
      <c r="B5" s="735" t="s">
        <v>480</v>
      </c>
      <c r="C5" s="735"/>
      <c r="D5" s="108"/>
      <c r="E5" s="108"/>
      <c r="F5" s="108"/>
      <c r="G5" s="365"/>
    </row>
    <row r="6" spans="1:7" ht="12.75">
      <c r="A6" s="364" t="s">
        <v>735</v>
      </c>
      <c r="B6" s="714" t="s">
        <v>516</v>
      </c>
      <c r="C6" s="714"/>
      <c r="D6" s="108"/>
      <c r="E6" s="108"/>
      <c r="F6" s="108"/>
      <c r="G6" s="365"/>
    </row>
    <row r="7" spans="1:7" ht="12.75">
      <c r="A7" s="366" t="s">
        <v>352</v>
      </c>
      <c r="B7" s="739" t="s">
        <v>356</v>
      </c>
      <c r="C7" s="714"/>
      <c r="D7" s="108"/>
      <c r="E7" s="108"/>
      <c r="F7" s="108"/>
      <c r="G7" s="365"/>
    </row>
    <row r="8" spans="1:7" ht="12.75">
      <c r="A8" s="366" t="s">
        <v>353</v>
      </c>
      <c r="B8" s="740" t="s">
        <v>733</v>
      </c>
      <c r="C8" s="741"/>
      <c r="D8" s="108"/>
      <c r="E8" s="108"/>
      <c r="F8" s="108"/>
      <c r="G8" s="365"/>
    </row>
    <row r="9" spans="1:7" ht="12.75">
      <c r="A9" s="366" t="s">
        <v>354</v>
      </c>
      <c r="B9" s="742" t="s">
        <v>357</v>
      </c>
      <c r="C9" s="743"/>
      <c r="D9" s="194"/>
      <c r="E9" s="108"/>
      <c r="F9" s="108"/>
      <c r="G9" s="365"/>
    </row>
    <row r="10" spans="1:7" ht="12.75">
      <c r="A10" s="715" t="s">
        <v>736</v>
      </c>
      <c r="B10" s="716"/>
      <c r="C10" s="717"/>
      <c r="D10" s="108"/>
      <c r="E10" s="108"/>
      <c r="F10" s="108"/>
      <c r="G10" s="365"/>
    </row>
    <row r="11" spans="1:7" ht="12.75">
      <c r="A11" s="367" t="s">
        <v>161</v>
      </c>
      <c r="B11" s="714" t="s">
        <v>480</v>
      </c>
      <c r="C11" s="714"/>
      <c r="D11" s="108"/>
      <c r="E11" s="108"/>
      <c r="F11" s="108"/>
      <c r="G11" s="365"/>
    </row>
    <row r="12" spans="1:7" ht="12.75">
      <c r="A12" s="367" t="s">
        <v>162</v>
      </c>
      <c r="B12" s="714" t="s">
        <v>516</v>
      </c>
      <c r="C12" s="714"/>
      <c r="D12" s="108"/>
      <c r="E12" s="108"/>
      <c r="F12" s="108"/>
      <c r="G12" s="365"/>
    </row>
    <row r="13" spans="1:7" ht="12.75">
      <c r="A13" s="367" t="s">
        <v>163</v>
      </c>
      <c r="B13" s="714" t="s">
        <v>480</v>
      </c>
      <c r="C13" s="714"/>
      <c r="D13" s="108"/>
      <c r="E13" s="108"/>
      <c r="F13" s="108"/>
      <c r="G13" s="365"/>
    </row>
    <row r="14" spans="1:7" ht="12.75">
      <c r="A14" s="367" t="s">
        <v>164</v>
      </c>
      <c r="B14" s="714" t="s">
        <v>516</v>
      </c>
      <c r="C14" s="714"/>
      <c r="D14" s="108"/>
      <c r="E14" s="108"/>
      <c r="F14" s="108"/>
      <c r="G14" s="365"/>
    </row>
    <row r="15" spans="1:7" ht="12.75">
      <c r="A15" s="552" t="s">
        <v>18</v>
      </c>
      <c r="B15" s="744" t="s">
        <v>480</v>
      </c>
      <c r="C15" s="745"/>
      <c r="D15" s="108"/>
      <c r="E15" s="108"/>
      <c r="F15" s="108"/>
      <c r="G15" s="365"/>
    </row>
    <row r="16" spans="1:7" ht="26.25" customHeight="1">
      <c r="A16" s="715" t="s">
        <v>737</v>
      </c>
      <c r="B16" s="716"/>
      <c r="C16" s="717"/>
      <c r="D16" s="108"/>
      <c r="E16" s="108"/>
      <c r="F16" s="108"/>
      <c r="G16" s="365"/>
    </row>
    <row r="17" spans="1:7" ht="12.75">
      <c r="A17" s="367" t="s">
        <v>168</v>
      </c>
      <c r="B17" s="714" t="s">
        <v>480</v>
      </c>
      <c r="C17" s="714"/>
      <c r="D17" s="108"/>
      <c r="E17" s="108"/>
      <c r="F17" s="108"/>
      <c r="G17" s="365"/>
    </row>
    <row r="18" spans="1:7" ht="12.75">
      <c r="A18" s="367" t="s">
        <v>19</v>
      </c>
      <c r="B18" s="746" t="s">
        <v>480</v>
      </c>
      <c r="C18" s="739"/>
      <c r="D18" s="108"/>
      <c r="E18" s="108"/>
      <c r="F18" s="108"/>
      <c r="G18" s="365"/>
    </row>
    <row r="19" spans="1:7" ht="12.75">
      <c r="A19" s="367" t="s">
        <v>169</v>
      </c>
      <c r="B19" s="714" t="s">
        <v>516</v>
      </c>
      <c r="C19" s="714"/>
      <c r="D19" s="108"/>
      <c r="E19" s="108"/>
      <c r="F19" s="108"/>
      <c r="G19" s="365"/>
    </row>
    <row r="20" spans="1:7" ht="12.75">
      <c r="A20" s="367" t="s">
        <v>170</v>
      </c>
      <c r="B20" s="714" t="s">
        <v>480</v>
      </c>
      <c r="C20" s="714"/>
      <c r="D20" s="108"/>
      <c r="E20" s="108"/>
      <c r="F20" s="108"/>
      <c r="G20" s="365"/>
    </row>
    <row r="21" spans="1:7" ht="15.75" customHeight="1" thickBot="1">
      <c r="A21" s="456" t="s">
        <v>738</v>
      </c>
      <c r="B21" s="737" t="s">
        <v>358</v>
      </c>
      <c r="C21" s="738"/>
      <c r="D21" s="118"/>
      <c r="E21" s="118"/>
      <c r="F21" s="118"/>
      <c r="G21" s="457"/>
    </row>
    <row r="22" spans="1:7" s="296" customFormat="1" ht="35.25" customHeight="1">
      <c r="A22" s="732" t="s">
        <v>351</v>
      </c>
      <c r="B22" s="733"/>
      <c r="C22" s="733"/>
      <c r="D22" s="733"/>
      <c r="E22" s="733"/>
      <c r="F22" s="733"/>
      <c r="G22" s="734"/>
    </row>
    <row r="23" spans="1:7" ht="41.25" customHeight="1" thickBot="1">
      <c r="A23" s="368" t="s">
        <v>451</v>
      </c>
      <c r="B23" s="217" t="str">
        <f>'Facilities Inventory'!B4</f>
        <v>Elementary Elementary School</v>
      </c>
      <c r="C23" s="217" t="str">
        <f>'Facilities Inventory'!C4</f>
        <v>Good Grades Middle School</v>
      </c>
      <c r="D23" s="217" t="str">
        <f>'Facilities Inventory'!D4</f>
        <v>Example School 3</v>
      </c>
      <c r="E23" s="217" t="str">
        <f>'Facilities Inventory'!E4</f>
        <v>Example School 4</v>
      </c>
      <c r="F23" s="217" t="str">
        <f>'Facilities Inventory'!F4</f>
        <v>Example School 5</v>
      </c>
      <c r="G23" s="369" t="str">
        <f>'Facilities Inventory'!G4</f>
        <v>Example School 6</v>
      </c>
    </row>
    <row r="24" spans="1:7" ht="41.25" customHeight="1" thickBot="1" thickTop="1">
      <c r="A24" s="368" t="s">
        <v>349</v>
      </c>
      <c r="B24" s="217" t="s">
        <v>229</v>
      </c>
      <c r="C24" s="217" t="s">
        <v>229</v>
      </c>
      <c r="D24" s="217" t="s">
        <v>229</v>
      </c>
      <c r="E24" s="217" t="s">
        <v>229</v>
      </c>
      <c r="F24" s="217" t="s">
        <v>229</v>
      </c>
      <c r="G24" s="369" t="s">
        <v>229</v>
      </c>
    </row>
    <row r="25" spans="1:7" ht="25.5" customHeight="1" thickTop="1">
      <c r="A25" s="370" t="s">
        <v>739</v>
      </c>
      <c r="B25" s="171" t="s">
        <v>480</v>
      </c>
      <c r="C25" s="171" t="s">
        <v>480</v>
      </c>
      <c r="D25" s="171"/>
      <c r="E25" s="171"/>
      <c r="F25" s="171"/>
      <c r="G25" s="371"/>
    </row>
    <row r="26" spans="1:7" ht="63.75" customHeight="1">
      <c r="A26" s="370" t="s">
        <v>740</v>
      </c>
      <c r="B26" s="171" t="s">
        <v>516</v>
      </c>
      <c r="C26" s="171" t="s">
        <v>480</v>
      </c>
      <c r="D26" s="171"/>
      <c r="E26" s="171"/>
      <c r="F26" s="171"/>
      <c r="G26" s="371"/>
    </row>
    <row r="27" spans="1:7" ht="27" customHeight="1">
      <c r="A27" s="370" t="s">
        <v>741</v>
      </c>
      <c r="B27" s="171" t="s">
        <v>480</v>
      </c>
      <c r="C27" s="171" t="s">
        <v>480</v>
      </c>
      <c r="D27" s="171"/>
      <c r="E27" s="171"/>
      <c r="F27" s="171"/>
      <c r="G27" s="371"/>
    </row>
    <row r="28" spans="1:7" ht="26.25" customHeight="1">
      <c r="A28" s="366" t="s">
        <v>20</v>
      </c>
      <c r="B28" s="171" t="s">
        <v>516</v>
      </c>
      <c r="C28" s="171" t="s">
        <v>480</v>
      </c>
      <c r="D28" s="171"/>
      <c r="E28" s="171"/>
      <c r="F28" s="171"/>
      <c r="G28" s="371"/>
    </row>
    <row r="29" spans="1:7" ht="51.75" customHeight="1">
      <c r="A29" s="366" t="s">
        <v>43</v>
      </c>
      <c r="B29" s="171" t="s">
        <v>480</v>
      </c>
      <c r="C29" s="171" t="s">
        <v>480</v>
      </c>
      <c r="D29" s="171"/>
      <c r="E29" s="171"/>
      <c r="F29" s="171"/>
      <c r="G29" s="371"/>
    </row>
    <row r="30" spans="1:7" ht="14.25" customHeight="1">
      <c r="A30" s="366" t="s">
        <v>742</v>
      </c>
      <c r="B30" s="553">
        <v>38081</v>
      </c>
      <c r="C30" s="553">
        <v>37683</v>
      </c>
      <c r="D30" s="553"/>
      <c r="E30" s="553"/>
      <c r="F30" s="553"/>
      <c r="G30" s="554"/>
    </row>
    <row r="31" spans="1:7" ht="39" customHeight="1">
      <c r="A31" s="372" t="s">
        <v>242</v>
      </c>
      <c r="B31" s="171" t="s">
        <v>480</v>
      </c>
      <c r="C31" s="171" t="s">
        <v>480</v>
      </c>
      <c r="D31" s="171"/>
      <c r="E31" s="171"/>
      <c r="F31" s="171"/>
      <c r="G31" s="371"/>
    </row>
    <row r="32" spans="1:7" ht="14.25" customHeight="1">
      <c r="A32" s="372" t="s">
        <v>745</v>
      </c>
      <c r="B32" s="171" t="s">
        <v>516</v>
      </c>
      <c r="C32" s="171" t="s">
        <v>480</v>
      </c>
      <c r="D32" s="171"/>
      <c r="E32" s="171"/>
      <c r="F32" s="171"/>
      <c r="G32" s="371"/>
    </row>
    <row r="33" spans="1:7" ht="12.75" customHeight="1">
      <c r="A33" s="372" t="s">
        <v>744</v>
      </c>
      <c r="B33" s="171" t="s">
        <v>480</v>
      </c>
      <c r="C33" s="171" t="s">
        <v>480</v>
      </c>
      <c r="D33" s="171"/>
      <c r="E33" s="171"/>
      <c r="F33" s="171"/>
      <c r="G33" s="371"/>
    </row>
    <row r="34" spans="1:7" ht="12.75" customHeight="1">
      <c r="A34" s="372" t="s">
        <v>743</v>
      </c>
      <c r="B34" s="730"/>
      <c r="C34" s="730"/>
      <c r="D34" s="730"/>
      <c r="E34" s="730"/>
      <c r="F34" s="730"/>
      <c r="G34" s="731"/>
    </row>
    <row r="35" spans="1:7" ht="27" customHeight="1">
      <c r="A35" s="373" t="str">
        <f>'Facilities Inventory'!B4</f>
        <v>Elementary Elementary School</v>
      </c>
      <c r="B35" s="724" t="s">
        <v>355</v>
      </c>
      <c r="C35" s="725"/>
      <c r="D35" s="725"/>
      <c r="E35" s="725"/>
      <c r="F35" s="725"/>
      <c r="G35" s="726"/>
    </row>
    <row r="36" spans="1:7" ht="27" customHeight="1">
      <c r="A36" s="373" t="str">
        <f>'Facilities Inventory'!C4</f>
        <v>Good Grades Middle School</v>
      </c>
      <c r="B36" s="724" t="s">
        <v>355</v>
      </c>
      <c r="C36" s="725"/>
      <c r="D36" s="725"/>
      <c r="E36" s="725"/>
      <c r="F36" s="725"/>
      <c r="G36" s="726"/>
    </row>
    <row r="37" spans="1:7" ht="27" customHeight="1">
      <c r="A37" s="373" t="str">
        <f>'Facilities Inventory'!D4</f>
        <v>Example School 3</v>
      </c>
      <c r="B37" s="724" t="s">
        <v>355</v>
      </c>
      <c r="C37" s="725"/>
      <c r="D37" s="725"/>
      <c r="E37" s="725"/>
      <c r="F37" s="725"/>
      <c r="G37" s="726"/>
    </row>
    <row r="38" spans="1:7" ht="27" customHeight="1">
      <c r="A38" s="373" t="str">
        <f>'Facilities Inventory'!E4</f>
        <v>Example School 4</v>
      </c>
      <c r="B38" s="724" t="s">
        <v>355</v>
      </c>
      <c r="C38" s="725"/>
      <c r="D38" s="725"/>
      <c r="E38" s="725"/>
      <c r="F38" s="725"/>
      <c r="G38" s="726"/>
    </row>
    <row r="39" spans="1:7" ht="27" customHeight="1">
      <c r="A39" s="373" t="str">
        <f>'Facilities Inventory'!F4</f>
        <v>Example School 5</v>
      </c>
      <c r="B39" s="724" t="s">
        <v>355</v>
      </c>
      <c r="C39" s="725"/>
      <c r="D39" s="725"/>
      <c r="E39" s="725"/>
      <c r="F39" s="725"/>
      <c r="G39" s="726"/>
    </row>
    <row r="40" spans="1:7" ht="27" customHeight="1" thickBot="1">
      <c r="A40" s="374" t="str">
        <f>'Facilities Inventory'!G4</f>
        <v>Example School 6</v>
      </c>
      <c r="B40" s="727" t="s">
        <v>355</v>
      </c>
      <c r="C40" s="728"/>
      <c r="D40" s="728"/>
      <c r="E40" s="728"/>
      <c r="F40" s="728"/>
      <c r="G40" s="729"/>
    </row>
    <row r="41" ht="13.5" thickTop="1"/>
  </sheetData>
  <mergeCells count="29">
    <mergeCell ref="B5:C5"/>
    <mergeCell ref="B4:C4"/>
    <mergeCell ref="B6:C6"/>
    <mergeCell ref="B21:C21"/>
    <mergeCell ref="B7:C7"/>
    <mergeCell ref="B8:C8"/>
    <mergeCell ref="B9:C9"/>
    <mergeCell ref="B15:C15"/>
    <mergeCell ref="B18:C18"/>
    <mergeCell ref="A1:G1"/>
    <mergeCell ref="B39:G39"/>
    <mergeCell ref="B40:G40"/>
    <mergeCell ref="B34:G34"/>
    <mergeCell ref="B35:G35"/>
    <mergeCell ref="B36:G36"/>
    <mergeCell ref="B37:G37"/>
    <mergeCell ref="B38:G38"/>
    <mergeCell ref="A22:G22"/>
    <mergeCell ref="A10:C10"/>
    <mergeCell ref="A2:G2"/>
    <mergeCell ref="B19:C19"/>
    <mergeCell ref="B20:C20"/>
    <mergeCell ref="B12:C12"/>
    <mergeCell ref="B13:C13"/>
    <mergeCell ref="B14:C14"/>
    <mergeCell ref="B17:C17"/>
    <mergeCell ref="B11:C11"/>
    <mergeCell ref="A16:C16"/>
    <mergeCell ref="A3:G3"/>
  </mergeCells>
  <dataValidations count="2">
    <dataValidation type="list" allowBlank="1" showInputMessage="1" showErrorMessage="1" sqref="B21">
      <formula1>"1-2 Times / School Year,3-5 Times / School Year,6-8 Times / School Year,9+ Times / School Year"</formula1>
    </dataValidation>
    <dataValidation type="list" allowBlank="1" showInputMessage="1" showErrorMessage="1" sqref="B5:C6 C11:C14 B17:C20 B11:B15 B31:C33 B25:C29 D25:G29 D31:G33">
      <formula1>"Yes,No"</formula1>
    </dataValidation>
  </dataValidations>
  <hyperlinks>
    <hyperlink ref="B9" r:id="rId1" display="milty@school.com"/>
  </hyperlinks>
  <printOptions horizontalCentered="1"/>
  <pageMargins left="0.5" right="0.5" top="0.5" bottom="0.5" header="0.5" footer="0.5"/>
  <pageSetup fitToHeight="2" horizontalDpi="600" verticalDpi="600" orientation="landscape" scale="89" r:id="rId2"/>
  <rowBreaks count="1" manualBreakCount="1">
    <brk id="21" max="255" man="1"/>
  </rowBreaks>
</worksheet>
</file>

<file path=xl/worksheets/sheet8.xml><?xml version="1.0" encoding="utf-8"?>
<worksheet xmlns="http://schemas.openxmlformats.org/spreadsheetml/2006/main" xmlns:r="http://schemas.openxmlformats.org/officeDocument/2006/relationships">
  <sheetPr codeName="Sheet7">
    <tabColor indexed="13"/>
    <pageSetUpPr fitToPage="1"/>
  </sheetPr>
  <dimension ref="A1:G12"/>
  <sheetViews>
    <sheetView zoomScale="83" zoomScaleNormal="83" zoomScaleSheetLayoutView="87" workbookViewId="0" topLeftCell="A1">
      <selection activeCell="A3" sqref="A3:G3"/>
    </sheetView>
  </sheetViews>
  <sheetFormatPr defaultColWidth="9.140625" defaultRowHeight="12.75"/>
  <cols>
    <col min="1" max="1" width="34.57421875" style="36" customWidth="1"/>
    <col min="2" max="7" width="15.7109375" style="36" customWidth="1"/>
    <col min="8" max="16384" width="9.140625" style="36" customWidth="1"/>
  </cols>
  <sheetData>
    <row r="1" spans="1:7" ht="18.75" customHeight="1">
      <c r="A1" s="747" t="s">
        <v>21</v>
      </c>
      <c r="B1" s="748"/>
      <c r="C1" s="748"/>
      <c r="D1" s="748"/>
      <c r="E1" s="748"/>
      <c r="F1" s="748"/>
      <c r="G1" s="749"/>
    </row>
    <row r="2" ht="15.75" thickBot="1"/>
    <row r="3" spans="1:7" s="297" customFormat="1" ht="30.75" customHeight="1">
      <c r="A3" s="627" t="s">
        <v>481</v>
      </c>
      <c r="B3" s="628"/>
      <c r="C3" s="628"/>
      <c r="D3" s="628"/>
      <c r="E3" s="628"/>
      <c r="F3" s="628"/>
      <c r="G3" s="629"/>
    </row>
    <row r="4" spans="1:7" s="288" customFormat="1" ht="29.25" customHeight="1" thickBot="1">
      <c r="A4" s="750" t="str">
        <f>CONCATENATE("District: ",'General Info'!B8,"           Prepared by: ",'General Info'!D7,"           Date: ",TEXT('General Info'!B7,"mm/dd/yyyy"))</f>
        <v>District: Sample Town CSD           Prepared by: John Doe           Date: 02/01/2005</v>
      </c>
      <c r="B4" s="751"/>
      <c r="C4" s="751"/>
      <c r="D4" s="751"/>
      <c r="E4" s="751"/>
      <c r="F4" s="751"/>
      <c r="G4" s="752"/>
    </row>
    <row r="5" spans="1:7" s="301" customFormat="1" ht="26.25" customHeight="1" thickBot="1">
      <c r="A5" s="681" t="s">
        <v>103</v>
      </c>
      <c r="B5" s="682"/>
      <c r="C5" s="682"/>
      <c r="D5" s="682"/>
      <c r="E5" s="682"/>
      <c r="F5" s="682"/>
      <c r="G5" s="683"/>
    </row>
    <row r="6" spans="1:7" ht="46.5" customHeight="1" thickBot="1">
      <c r="A6" s="419" t="s">
        <v>451</v>
      </c>
      <c r="B6" s="420" t="str">
        <f>'Facilities Inventory'!B4</f>
        <v>Elementary Elementary School</v>
      </c>
      <c r="C6" s="420" t="str">
        <f>'Facilities Inventory'!C4</f>
        <v>Good Grades Middle School</v>
      </c>
      <c r="D6" s="420" t="str">
        <f>'Facilities Inventory'!D4</f>
        <v>Example School 3</v>
      </c>
      <c r="E6" s="420" t="str">
        <f>'Facilities Inventory'!E4</f>
        <v>Example School 4</v>
      </c>
      <c r="F6" s="420" t="str">
        <f>'Facilities Inventory'!F4</f>
        <v>Example School 5</v>
      </c>
      <c r="G6" s="421" t="str">
        <f>'Facilities Inventory'!G4</f>
        <v>Example School 6</v>
      </c>
    </row>
    <row r="7" spans="1:7" ht="70.5" customHeight="1" thickBot="1">
      <c r="A7" s="422" t="s">
        <v>517</v>
      </c>
      <c r="B7" s="423" t="s">
        <v>229</v>
      </c>
      <c r="C7" s="423" t="s">
        <v>229</v>
      </c>
      <c r="D7" s="423" t="s">
        <v>229</v>
      </c>
      <c r="E7" s="423" t="s">
        <v>229</v>
      </c>
      <c r="F7" s="423" t="s">
        <v>229</v>
      </c>
      <c r="G7" s="424" t="s">
        <v>229</v>
      </c>
    </row>
    <row r="8" spans="1:7" ht="75" customHeight="1" thickBot="1">
      <c r="A8" s="54" t="s">
        <v>22</v>
      </c>
      <c r="B8" s="40" t="s">
        <v>480</v>
      </c>
      <c r="C8" s="40" t="s">
        <v>480</v>
      </c>
      <c r="D8" s="40"/>
      <c r="E8" s="40"/>
      <c r="F8" s="40"/>
      <c r="G8" s="405"/>
    </row>
    <row r="9" spans="1:7" ht="75" customHeight="1" thickBot="1">
      <c r="A9" s="54" t="s">
        <v>746</v>
      </c>
      <c r="B9" s="40" t="s">
        <v>516</v>
      </c>
      <c r="C9" s="40" t="s">
        <v>480</v>
      </c>
      <c r="D9" s="40"/>
      <c r="E9" s="40"/>
      <c r="F9" s="40"/>
      <c r="G9" s="405"/>
    </row>
    <row r="10" spans="1:7" ht="75" customHeight="1" thickBot="1">
      <c r="A10" s="54" t="s">
        <v>747</v>
      </c>
      <c r="B10" s="40" t="s">
        <v>480</v>
      </c>
      <c r="C10" s="40" t="s">
        <v>480</v>
      </c>
      <c r="D10" s="40"/>
      <c r="E10" s="40"/>
      <c r="F10" s="40"/>
      <c r="G10" s="405"/>
    </row>
    <row r="11" spans="1:7" ht="75" customHeight="1" thickBot="1">
      <c r="A11" s="55" t="s">
        <v>748</v>
      </c>
      <c r="B11" s="406" t="s">
        <v>516</v>
      </c>
      <c r="C11" s="406" t="s">
        <v>480</v>
      </c>
      <c r="D11" s="406"/>
      <c r="E11" s="406"/>
      <c r="F11" s="406"/>
      <c r="G11" s="407"/>
    </row>
    <row r="12" spans="3:7" ht="15">
      <c r="C12" s="94"/>
      <c r="E12" s="94"/>
      <c r="G12" s="94"/>
    </row>
  </sheetData>
  <mergeCells count="4">
    <mergeCell ref="A1:G1"/>
    <mergeCell ref="A3:G3"/>
    <mergeCell ref="A4:G4"/>
    <mergeCell ref="A5:G5"/>
  </mergeCells>
  <dataValidations count="1">
    <dataValidation type="list" allowBlank="1" showInputMessage="1" showErrorMessage="1" sqref="B8:G11">
      <formula1>"Yes,No"</formula1>
    </dataValidation>
  </dataValidations>
  <printOptions horizontalCentered="1"/>
  <pageMargins left="0.5" right="0.5" top="0.5" bottom="0.5" header="0.5" footer="0.5"/>
  <pageSetup fitToHeight="1"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codeName="Sheet6">
    <tabColor indexed="13"/>
    <pageSetUpPr fitToPage="1"/>
  </sheetPr>
  <dimension ref="A1:G35"/>
  <sheetViews>
    <sheetView zoomScale="90" zoomScaleNormal="90" zoomScaleSheetLayoutView="50" workbookViewId="0" topLeftCell="A1">
      <pane ySplit="6" topLeftCell="BM7" activePane="bottomLeft" state="frozen"/>
      <selection pane="topLeft" activeCell="A3" sqref="A3:D3"/>
      <selection pane="bottomLeft" activeCell="A3" sqref="A3:G3"/>
    </sheetView>
  </sheetViews>
  <sheetFormatPr defaultColWidth="9.140625" defaultRowHeight="12.75"/>
  <cols>
    <col min="1" max="1" width="41.140625" style="46" customWidth="1"/>
    <col min="2" max="7" width="12.7109375" style="46" customWidth="1"/>
    <col min="8" max="16384" width="9.140625" style="46" customWidth="1"/>
  </cols>
  <sheetData>
    <row r="1" spans="1:7" ht="55.5" customHeight="1">
      <c r="A1" s="756" t="s">
        <v>337</v>
      </c>
      <c r="B1" s="757"/>
      <c r="C1" s="757"/>
      <c r="D1" s="757"/>
      <c r="E1" s="757"/>
      <c r="F1" s="757"/>
      <c r="G1" s="757"/>
    </row>
    <row r="2" ht="8.25" customHeight="1" thickBot="1"/>
    <row r="3" spans="1:7" s="299" customFormat="1" ht="22.5" customHeight="1">
      <c r="A3" s="753" t="s">
        <v>481</v>
      </c>
      <c r="B3" s="754"/>
      <c r="C3" s="754"/>
      <c r="D3" s="754"/>
      <c r="E3" s="754"/>
      <c r="F3" s="754"/>
      <c r="G3" s="755"/>
    </row>
    <row r="4" spans="1:7" s="288" customFormat="1" ht="19.5" customHeight="1" thickBot="1">
      <c r="A4" s="758" t="str">
        <f>CONCATENATE("District: ",'General Info'!B8,"           Prepared by: ",'General Info'!D7,"           Date: ",TEXT('General Info'!B7,"mm/dd/yyyy"))</f>
        <v>District: Sample Town CSD           Prepared by: John Doe           Date: 02/01/2005</v>
      </c>
      <c r="B4" s="759"/>
      <c r="C4" s="759"/>
      <c r="D4" s="759"/>
      <c r="E4" s="759"/>
      <c r="F4" s="759"/>
      <c r="G4" s="760"/>
    </row>
    <row r="5" spans="1:7" s="300" customFormat="1" ht="19.5" customHeight="1" thickBot="1">
      <c r="A5" s="681" t="s">
        <v>102</v>
      </c>
      <c r="B5" s="682"/>
      <c r="C5" s="682"/>
      <c r="D5" s="682"/>
      <c r="E5" s="682"/>
      <c r="F5" s="682"/>
      <c r="G5" s="683"/>
    </row>
    <row r="6" spans="1:7" ht="39" customHeight="1" thickBot="1">
      <c r="A6" s="425" t="s">
        <v>451</v>
      </c>
      <c r="B6" s="420" t="str">
        <f>'Facilities Inventory'!B4</f>
        <v>Elementary Elementary School</v>
      </c>
      <c r="C6" s="420" t="str">
        <f>'Facilities Inventory'!C4</f>
        <v>Good Grades Middle School</v>
      </c>
      <c r="D6" s="420" t="str">
        <f>'Facilities Inventory'!D4</f>
        <v>Example School 3</v>
      </c>
      <c r="E6" s="420" t="str">
        <f>'Facilities Inventory'!E4</f>
        <v>Example School 4</v>
      </c>
      <c r="F6" s="420" t="str">
        <f>'Facilities Inventory'!F4</f>
        <v>Example School 5</v>
      </c>
      <c r="G6" s="421" t="str">
        <f>'Facilities Inventory'!G4</f>
        <v>Example School 6</v>
      </c>
    </row>
    <row r="7" spans="1:7" ht="26.25" thickBot="1">
      <c r="A7" s="422" t="s">
        <v>515</v>
      </c>
      <c r="B7" s="423" t="s">
        <v>229</v>
      </c>
      <c r="C7" s="423" t="s">
        <v>229</v>
      </c>
      <c r="D7" s="423" t="s">
        <v>229</v>
      </c>
      <c r="E7" s="423" t="s">
        <v>229</v>
      </c>
      <c r="F7" s="423" t="s">
        <v>229</v>
      </c>
      <c r="G7" s="424" t="s">
        <v>229</v>
      </c>
    </row>
    <row r="8" spans="1:7" s="48" customFormat="1" ht="38.25">
      <c r="A8" s="480" t="s">
        <v>338</v>
      </c>
      <c r="B8" s="426" t="s">
        <v>480</v>
      </c>
      <c r="C8" s="426" t="s">
        <v>516</v>
      </c>
      <c r="D8" s="426"/>
      <c r="E8" s="426"/>
      <c r="F8" s="426"/>
      <c r="G8" s="481"/>
    </row>
    <row r="9" spans="1:7" s="48" customFormat="1" ht="25.5">
      <c r="A9" s="482" t="s">
        <v>24</v>
      </c>
      <c r="B9" s="427" t="s">
        <v>480</v>
      </c>
      <c r="C9" s="427" t="s">
        <v>516</v>
      </c>
      <c r="D9" s="427"/>
      <c r="E9" s="427"/>
      <c r="F9" s="427"/>
      <c r="G9" s="483"/>
    </row>
    <row r="10" spans="1:7" s="48" customFormat="1" ht="25.5">
      <c r="A10" s="482" t="s">
        <v>749</v>
      </c>
      <c r="B10" s="427" t="s">
        <v>480</v>
      </c>
      <c r="C10" s="427" t="s">
        <v>516</v>
      </c>
      <c r="D10" s="427"/>
      <c r="E10" s="427"/>
      <c r="F10" s="427"/>
      <c r="G10" s="483"/>
    </row>
    <row r="11" spans="1:7" s="48" customFormat="1" ht="25.5">
      <c r="A11" s="482" t="s">
        <v>447</v>
      </c>
      <c r="B11" s="427" t="s">
        <v>480</v>
      </c>
      <c r="C11" s="427" t="s">
        <v>516</v>
      </c>
      <c r="D11" s="427"/>
      <c r="E11" s="427"/>
      <c r="F11" s="427"/>
      <c r="G11" s="483"/>
    </row>
    <row r="12" spans="1:7" s="48" customFormat="1" ht="25.5">
      <c r="A12" s="482" t="s">
        <v>448</v>
      </c>
      <c r="B12" s="427" t="s">
        <v>480</v>
      </c>
      <c r="C12" s="427" t="s">
        <v>516</v>
      </c>
      <c r="D12" s="427"/>
      <c r="E12" s="427"/>
      <c r="F12" s="427"/>
      <c r="G12" s="483"/>
    </row>
    <row r="13" spans="1:7" s="48" customFormat="1" ht="25.5">
      <c r="A13" s="482" t="s">
        <v>449</v>
      </c>
      <c r="B13" s="427" t="s">
        <v>480</v>
      </c>
      <c r="C13" s="427" t="s">
        <v>480</v>
      </c>
      <c r="D13" s="427"/>
      <c r="E13" s="427"/>
      <c r="F13" s="427"/>
      <c r="G13" s="483"/>
    </row>
    <row r="14" spans="1:7" s="48" customFormat="1" ht="38.25">
      <c r="A14" s="482" t="s">
        <v>230</v>
      </c>
      <c r="B14" s="427" t="s">
        <v>480</v>
      </c>
      <c r="C14" s="427" t="s">
        <v>480</v>
      </c>
      <c r="D14" s="427"/>
      <c r="E14" s="427"/>
      <c r="F14" s="427"/>
      <c r="G14" s="483"/>
    </row>
    <row r="15" spans="1:7" s="48" customFormat="1" ht="25.5">
      <c r="A15" s="482" t="s">
        <v>750</v>
      </c>
      <c r="B15" s="427" t="s">
        <v>480</v>
      </c>
      <c r="C15" s="427" t="s">
        <v>480</v>
      </c>
      <c r="D15" s="427"/>
      <c r="E15" s="427"/>
      <c r="F15" s="427"/>
      <c r="G15" s="483"/>
    </row>
    <row r="16" spans="1:7" s="48" customFormat="1" ht="18">
      <c r="A16" s="482" t="s">
        <v>359</v>
      </c>
      <c r="B16" s="763"/>
      <c r="C16" s="763"/>
      <c r="D16" s="763"/>
      <c r="E16" s="763"/>
      <c r="F16" s="763"/>
      <c r="G16" s="764"/>
    </row>
    <row r="17" spans="1:7" s="48" customFormat="1" ht="24.75" customHeight="1">
      <c r="A17" s="484" t="str">
        <f>'Facilities Inventory'!B4</f>
        <v>Elementary Elementary School</v>
      </c>
      <c r="B17" s="761" t="s">
        <v>360</v>
      </c>
      <c r="C17" s="761"/>
      <c r="D17" s="761"/>
      <c r="E17" s="761"/>
      <c r="F17" s="761"/>
      <c r="G17" s="762"/>
    </row>
    <row r="18" spans="1:7" s="48" customFormat="1" ht="18">
      <c r="A18" s="484" t="str">
        <f>'Facilities Inventory'!C4</f>
        <v>Good Grades Middle School</v>
      </c>
      <c r="B18" s="761" t="s">
        <v>360</v>
      </c>
      <c r="C18" s="761"/>
      <c r="D18" s="761"/>
      <c r="E18" s="761"/>
      <c r="F18" s="761"/>
      <c r="G18" s="762"/>
    </row>
    <row r="19" spans="1:7" s="48" customFormat="1" ht="18">
      <c r="A19" s="484" t="str">
        <f>'Facilities Inventory'!D4</f>
        <v>Example School 3</v>
      </c>
      <c r="B19" s="761" t="s">
        <v>360</v>
      </c>
      <c r="C19" s="761"/>
      <c r="D19" s="761"/>
      <c r="E19" s="761"/>
      <c r="F19" s="761"/>
      <c r="G19" s="762"/>
    </row>
    <row r="20" spans="1:7" s="48" customFormat="1" ht="18">
      <c r="A20" s="484" t="str">
        <f>'Facilities Inventory'!E4</f>
        <v>Example School 4</v>
      </c>
      <c r="B20" s="761" t="s">
        <v>360</v>
      </c>
      <c r="C20" s="761"/>
      <c r="D20" s="761"/>
      <c r="E20" s="761"/>
      <c r="F20" s="761"/>
      <c r="G20" s="762"/>
    </row>
    <row r="21" spans="1:7" s="48" customFormat="1" ht="18">
      <c r="A21" s="484" t="str">
        <f>'Facilities Inventory'!F4</f>
        <v>Example School 5</v>
      </c>
      <c r="B21" s="761" t="s">
        <v>360</v>
      </c>
      <c r="C21" s="761"/>
      <c r="D21" s="761"/>
      <c r="E21" s="761"/>
      <c r="F21" s="761"/>
      <c r="G21" s="762"/>
    </row>
    <row r="22" spans="1:7" s="48" customFormat="1" ht="18">
      <c r="A22" s="484" t="str">
        <f>'Facilities Inventory'!G4</f>
        <v>Example School 6</v>
      </c>
      <c r="B22" s="761" t="s">
        <v>360</v>
      </c>
      <c r="C22" s="761"/>
      <c r="D22" s="761"/>
      <c r="E22" s="761"/>
      <c r="F22" s="761"/>
      <c r="G22" s="762"/>
    </row>
    <row r="23" spans="1:7" s="48" customFormat="1" ht="51">
      <c r="A23" s="482" t="s">
        <v>342</v>
      </c>
      <c r="B23" s="427" t="s">
        <v>480</v>
      </c>
      <c r="C23" s="427" t="s">
        <v>480</v>
      </c>
      <c r="D23" s="427"/>
      <c r="E23" s="427"/>
      <c r="F23" s="427"/>
      <c r="G23" s="483"/>
    </row>
    <row r="24" spans="1:7" s="48" customFormat="1" ht="38.25">
      <c r="A24" s="482" t="s">
        <v>25</v>
      </c>
      <c r="B24" s="427" t="s">
        <v>516</v>
      </c>
      <c r="C24" s="427" t="s">
        <v>480</v>
      </c>
      <c r="D24" s="427"/>
      <c r="E24" s="427"/>
      <c r="F24" s="427"/>
      <c r="G24" s="483"/>
    </row>
    <row r="25" spans="1:7" s="48" customFormat="1" ht="25.5">
      <c r="A25" s="482" t="s">
        <v>26</v>
      </c>
      <c r="B25" s="427" t="s">
        <v>480</v>
      </c>
      <c r="C25" s="427" t="s">
        <v>516</v>
      </c>
      <c r="D25" s="427"/>
      <c r="E25" s="427"/>
      <c r="F25" s="427"/>
      <c r="G25" s="483"/>
    </row>
    <row r="26" spans="1:7" s="48" customFormat="1" ht="25.5">
      <c r="A26" s="482" t="s">
        <v>756</v>
      </c>
      <c r="B26" s="427" t="s">
        <v>516</v>
      </c>
      <c r="C26" s="427" t="s">
        <v>480</v>
      </c>
      <c r="D26" s="427"/>
      <c r="E26" s="427"/>
      <c r="F26" s="427"/>
      <c r="G26" s="483"/>
    </row>
    <row r="27" spans="1:7" s="48" customFormat="1" ht="89.25">
      <c r="A27" s="482" t="s">
        <v>27</v>
      </c>
      <c r="B27" s="427" t="s">
        <v>480</v>
      </c>
      <c r="C27" s="427" t="s">
        <v>480</v>
      </c>
      <c r="D27" s="427"/>
      <c r="E27" s="427"/>
      <c r="F27" s="427"/>
      <c r="G27" s="483"/>
    </row>
    <row r="28" spans="1:7" s="48" customFormat="1" ht="51">
      <c r="A28" s="482" t="s">
        <v>28</v>
      </c>
      <c r="B28" s="427" t="s">
        <v>516</v>
      </c>
      <c r="C28" s="427" t="s">
        <v>480</v>
      </c>
      <c r="D28" s="427"/>
      <c r="E28" s="427"/>
      <c r="F28" s="427"/>
      <c r="G28" s="483"/>
    </row>
    <row r="29" spans="1:7" s="48" customFormat="1" ht="51">
      <c r="A29" s="482" t="s">
        <v>757</v>
      </c>
      <c r="B29" s="427" t="s">
        <v>480</v>
      </c>
      <c r="C29" s="427" t="s">
        <v>480</v>
      </c>
      <c r="D29" s="427"/>
      <c r="E29" s="427"/>
      <c r="F29" s="427"/>
      <c r="G29" s="483"/>
    </row>
    <row r="30" spans="1:7" s="91" customFormat="1" ht="27.75" customHeight="1">
      <c r="A30" s="485" t="s">
        <v>201</v>
      </c>
      <c r="B30" s="427">
        <v>35</v>
      </c>
      <c r="C30" s="427">
        <v>70</v>
      </c>
      <c r="D30" s="427"/>
      <c r="E30" s="427"/>
      <c r="F30" s="427"/>
      <c r="G30" s="483"/>
    </row>
    <row r="31" spans="1:7" s="91" customFormat="1" ht="26.25">
      <c r="A31" s="485" t="s">
        <v>29</v>
      </c>
      <c r="B31" s="427" t="s">
        <v>480</v>
      </c>
      <c r="C31" s="427" t="s">
        <v>480</v>
      </c>
      <c r="D31" s="427"/>
      <c r="E31" s="427"/>
      <c r="F31" s="427"/>
      <c r="G31" s="483"/>
    </row>
    <row r="32" spans="1:7" ht="26.25">
      <c r="A32" s="485" t="s">
        <v>488</v>
      </c>
      <c r="B32" s="427" t="s">
        <v>480</v>
      </c>
      <c r="C32" s="427" t="s">
        <v>480</v>
      </c>
      <c r="D32" s="427"/>
      <c r="E32" s="427"/>
      <c r="F32" s="427"/>
      <c r="G32" s="483"/>
    </row>
    <row r="33" spans="1:7" ht="33" customHeight="1">
      <c r="A33" s="485" t="s">
        <v>751</v>
      </c>
      <c r="B33" s="427" t="s">
        <v>480</v>
      </c>
      <c r="C33" s="427" t="s">
        <v>480</v>
      </c>
      <c r="D33" s="427"/>
      <c r="E33" s="427"/>
      <c r="F33" s="427"/>
      <c r="G33" s="483"/>
    </row>
    <row r="34" spans="1:7" ht="33" customHeight="1">
      <c r="A34" s="555" t="s">
        <v>44</v>
      </c>
      <c r="B34" s="556" t="s">
        <v>516</v>
      </c>
      <c r="C34" s="556" t="s">
        <v>516</v>
      </c>
      <c r="D34" s="556"/>
      <c r="E34" s="556"/>
      <c r="F34" s="556"/>
      <c r="G34" s="557"/>
    </row>
    <row r="35" spans="1:7" ht="42" customHeight="1" thickBot="1">
      <c r="A35" s="486" t="s">
        <v>199</v>
      </c>
      <c r="B35" s="487" t="s">
        <v>480</v>
      </c>
      <c r="C35" s="487" t="s">
        <v>516</v>
      </c>
      <c r="D35" s="487"/>
      <c r="E35" s="487"/>
      <c r="F35" s="487"/>
      <c r="G35" s="488"/>
    </row>
  </sheetData>
  <mergeCells count="11">
    <mergeCell ref="B21:G21"/>
    <mergeCell ref="B22:G22"/>
    <mergeCell ref="B16:G16"/>
    <mergeCell ref="B17:G17"/>
    <mergeCell ref="B18:G18"/>
    <mergeCell ref="B19:G19"/>
    <mergeCell ref="B20:G20"/>
    <mergeCell ref="A3:G3"/>
    <mergeCell ref="A1:G1"/>
    <mergeCell ref="A5:G5"/>
    <mergeCell ref="A4:G4"/>
  </mergeCells>
  <dataValidations count="1">
    <dataValidation type="list" allowBlank="1" showInputMessage="1" showErrorMessage="1" sqref="B8:G15 B23:G29 B31:G35">
      <formula1>"Yes,No"</formula1>
    </dataValidation>
  </dataValidations>
  <printOptions horizontalCentered="1"/>
  <pageMargins left="0.5" right="0.5" top="0.5" bottom="0.5" header="0.57" footer="0.22"/>
  <pageSetup fitToHeight="2" fitToWidth="1" horizontalDpi="600" verticalDpi="600" orientation="landscape"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TRC</dc:creator>
  <cp:keywords/>
  <dc:description/>
  <cp:lastModifiedBy>Curt Miller</cp:lastModifiedBy>
  <cp:lastPrinted>2005-05-16T18:50:08Z</cp:lastPrinted>
  <dcterms:created xsi:type="dcterms:W3CDTF">2004-10-05T15:36:25Z</dcterms:created>
  <dcterms:modified xsi:type="dcterms:W3CDTF">2005-05-20T19:31:53Z</dcterms:modified>
  <cp:category/>
  <cp:version/>
  <cp:contentType/>
  <cp:contentStatus/>
</cp:coreProperties>
</file>