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EDMGTSRV\Budget Vote Results\2023-24 Budget Vote Results\"/>
    </mc:Choice>
  </mc:AlternateContent>
  <xr:revisionPtr revIDLastSave="0" documentId="8_{E750967C-DC44-4BD7-9A47-5E27BCE27660}" xr6:coauthVersionLast="47" xr6:coauthVersionMax="47" xr10:uidLastSave="{00000000-0000-0000-0000-000000000000}"/>
  <bookViews>
    <workbookView xWindow="2445" yWindow="1680" windowWidth="21600" windowHeight="11385" xr2:uid="{3F4C3086-8F14-4604-9F93-9310F3CDFC3B}"/>
  </bookViews>
  <sheets>
    <sheet name="2023-24 Budget Revote 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F19" i="1"/>
  <c r="H19" i="1" s="1"/>
  <c r="M18" i="1"/>
  <c r="J18" i="1"/>
  <c r="I18" i="1"/>
  <c r="F18" i="1"/>
  <c r="H18" i="1" s="1"/>
  <c r="M17" i="1"/>
  <c r="F17" i="1"/>
  <c r="H17" i="1" s="1"/>
  <c r="F16" i="1"/>
  <c r="H16" i="1" s="1"/>
  <c r="J15" i="1"/>
  <c r="I15" i="1"/>
  <c r="F15" i="1"/>
  <c r="H15" i="1" s="1"/>
  <c r="F14" i="1"/>
  <c r="H14" i="1" s="1"/>
  <c r="J13" i="1"/>
  <c r="F13" i="1"/>
  <c r="H13" i="1" s="1"/>
  <c r="J12" i="1"/>
  <c r="F12" i="1"/>
  <c r="H12" i="1" s="1"/>
  <c r="J11" i="1"/>
  <c r="F11" i="1"/>
  <c r="H11" i="1" s="1"/>
  <c r="M10" i="1"/>
  <c r="J10" i="1"/>
  <c r="F10" i="1"/>
  <c r="H10" i="1" s="1"/>
  <c r="C5" i="1"/>
  <c r="B5" i="1"/>
  <c r="C6" i="1" l="1"/>
  <c r="B6" i="1"/>
</calcChain>
</file>

<file path=xl/sharedStrings.xml><?xml version="1.0" encoding="utf-8"?>
<sst xmlns="http://schemas.openxmlformats.org/spreadsheetml/2006/main" count="69" uniqueCount="33">
  <si>
    <t>BUDGET</t>
  </si>
  <si>
    <t>60% YES NEEDED TO PASS?</t>
  </si>
  <si>
    <t>ADDITIONAL PROPOSITIONS</t>
  </si>
  <si>
    <t>P</t>
  </si>
  <si>
    <t>D</t>
  </si>
  <si>
    <t>Yes</t>
  </si>
  <si>
    <t>No</t>
  </si>
  <si>
    <t>Total</t>
  </si>
  <si>
    <t>STATEWIDE TOTAL</t>
  </si>
  <si>
    <t>STATEWIDE PERCENTAGE</t>
  </si>
  <si>
    <t>(Y/N)</t>
  </si>
  <si>
    <t>% Yes</t>
  </si>
  <si>
    <t>NOTES - PROPOSITION NAME/PURPOSE</t>
  </si>
  <si>
    <t>Putnam CSD</t>
  </si>
  <si>
    <t/>
  </si>
  <si>
    <t>N</t>
  </si>
  <si>
    <t>Wainscott Common SD</t>
  </si>
  <si>
    <t>Y</t>
  </si>
  <si>
    <t>Addison CSD</t>
  </si>
  <si>
    <t>Public Library</t>
  </si>
  <si>
    <t>West Hempstead UFSD</t>
  </si>
  <si>
    <t>Cortland Enlarged CSD</t>
  </si>
  <si>
    <t>Bus Replacement</t>
  </si>
  <si>
    <t>Minisink Valley CSD</t>
  </si>
  <si>
    <t>East Ramapo CSD</t>
  </si>
  <si>
    <t>Blind Brook UFSD</t>
  </si>
  <si>
    <t>Elmsford UFSD</t>
  </si>
  <si>
    <t>Authorization to establish Capital Reserve</t>
  </si>
  <si>
    <t>Roscoe CSD</t>
  </si>
  <si>
    <t>Waterloo CSD</t>
  </si>
  <si>
    <t>Bus Purchase Reserve Fund</t>
  </si>
  <si>
    <t>2023-2024 SCHOOL DISTRICT BUDGET REVOTE RESULTS</t>
  </si>
  <si>
    <t>Adopted a Contingency Budget. No Revote Conducted.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</si>
</sst>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15" fontId="2" fillId="0" borderId="1" xfId="0" applyNumberFormat="1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3" fontId="2" fillId="0" borderId="9" xfId="0" applyNumberFormat="1" applyFont="1" applyBorder="1" applyAlignment="1" applyProtection="1">
      <alignment horizontal="center"/>
      <protection locked="0"/>
    </xf>
    <xf numFmtId="165" fontId="2" fillId="0" borderId="11" xfId="1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65" fontId="2" fillId="0" borderId="9" xfId="1" applyNumberFormat="1" applyFont="1" applyFill="1" applyBorder="1" applyAlignment="1" applyProtection="1">
      <alignment horizontal="center"/>
      <protection locked="0"/>
    </xf>
    <xf numFmtId="165" fontId="2" fillId="0" borderId="15" xfId="1" applyNumberFormat="1" applyFont="1" applyFill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3" fontId="6" fillId="0" borderId="9" xfId="0" applyNumberFormat="1" applyFont="1" applyBorder="1" applyAlignment="1" applyProtection="1">
      <alignment horizontal="right"/>
      <protection locked="0"/>
    </xf>
    <xf numFmtId="3" fontId="4" fillId="0" borderId="9" xfId="0" applyNumberFormat="1" applyFont="1" applyBorder="1" applyAlignment="1" applyProtection="1">
      <alignment horizontal="right"/>
      <protection locked="0"/>
    </xf>
    <xf numFmtId="165" fontId="4" fillId="0" borderId="11" xfId="1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165" fontId="4" fillId="0" borderId="9" xfId="1" applyNumberFormat="1" applyFont="1" applyFill="1" applyBorder="1" applyAlignment="1" applyProtection="1">
      <alignment horizontal="right"/>
      <protection locked="0"/>
    </xf>
    <xf numFmtId="165" fontId="4" fillId="0" borderId="15" xfId="1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165" fontId="4" fillId="0" borderId="16" xfId="1" applyNumberFormat="1" applyFont="1" applyFill="1" applyBorder="1" applyAlignment="1" applyProtection="1">
      <alignment horizontal="right"/>
      <protection locked="0"/>
    </xf>
    <xf numFmtId="165" fontId="4" fillId="0" borderId="17" xfId="1" applyNumberFormat="1" applyFont="1" applyFill="1" applyBorder="1" applyAlignment="1" applyProtection="1">
      <alignment horizontal="right"/>
      <protection locked="0"/>
    </xf>
    <xf numFmtId="166" fontId="7" fillId="0" borderId="10" xfId="0" applyNumberFormat="1" applyFont="1" applyBorder="1" applyAlignment="1" applyProtection="1">
      <alignment horizontal="center"/>
      <protection locked="0"/>
    </xf>
    <xf numFmtId="10" fontId="4" fillId="0" borderId="0" xfId="0" applyNumberFormat="1" applyFont="1" applyAlignment="1" applyProtection="1">
      <alignment horizontal="center"/>
      <protection locked="0"/>
    </xf>
    <xf numFmtId="165" fontId="4" fillId="0" borderId="0" xfId="1" applyNumberFormat="1" applyFont="1" applyFill="1" applyBorder="1" applyAlignment="1" applyProtection="1">
      <alignment horizontal="right"/>
      <protection locked="0"/>
    </xf>
    <xf numFmtId="165" fontId="4" fillId="0" borderId="13" xfId="1" applyNumberFormat="1" applyFont="1" applyFill="1" applyBorder="1" applyAlignment="1" applyProtection="1">
      <alignment horizontal="right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21" xfId="0" applyFont="1" applyBorder="1" applyProtection="1"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3" fontId="4" fillId="0" borderId="22" xfId="0" applyNumberFormat="1" applyFont="1" applyBorder="1" applyAlignment="1" applyProtection="1">
      <alignment horizontal="right"/>
      <protection locked="0"/>
    </xf>
    <xf numFmtId="165" fontId="4" fillId="0" borderId="22" xfId="1" applyNumberFormat="1" applyFont="1" applyFill="1" applyBorder="1" applyAlignment="1" applyProtection="1">
      <alignment horizontal="right"/>
      <protection locked="0"/>
    </xf>
    <xf numFmtId="0" fontId="7" fillId="0" borderId="25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horizontal="center"/>
      <protection locked="0"/>
    </xf>
    <xf numFmtId="166" fontId="7" fillId="0" borderId="24" xfId="0" applyNumberFormat="1" applyFont="1" applyBorder="1" applyAlignment="1" applyProtection="1">
      <alignment horizontal="center"/>
      <protection locked="0"/>
    </xf>
    <xf numFmtId="0" fontId="11" fillId="0" borderId="26" xfId="0" applyFont="1" applyFill="1" applyBorder="1" applyProtection="1">
      <protection locked="0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3" fontId="11" fillId="0" borderId="28" xfId="0" applyNumberFormat="1" applyFont="1" applyFill="1" applyBorder="1" applyAlignment="1" applyProtection="1">
      <alignment horizontal="right"/>
      <protection locked="0"/>
    </xf>
    <xf numFmtId="165" fontId="11" fillId="0" borderId="29" xfId="2" applyNumberFormat="1" applyFont="1" applyFill="1" applyBorder="1" applyAlignment="1" applyProtection="1">
      <alignment horizontal="right"/>
    </xf>
    <xf numFmtId="0" fontId="11" fillId="0" borderId="26" xfId="3" applyFont="1" applyFill="1" applyBorder="1" applyAlignment="1" applyProtection="1">
      <alignment horizontal="center"/>
      <protection locked="0"/>
    </xf>
    <xf numFmtId="166" fontId="11" fillId="0" borderId="29" xfId="0" applyNumberFormat="1" applyFont="1" applyFill="1" applyBorder="1" applyAlignment="1">
      <alignment horizontal="center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165" fontId="11" fillId="0" borderId="28" xfId="2" applyNumberFormat="1" applyFont="1" applyFill="1" applyBorder="1" applyAlignment="1" applyProtection="1">
      <alignment horizontal="right"/>
      <protection locked="0"/>
    </xf>
    <xf numFmtId="165" fontId="11" fillId="0" borderId="30" xfId="2" applyNumberFormat="1" applyFont="1" applyFill="1" applyBorder="1" applyAlignment="1" applyProtection="1">
      <alignment horizontal="right"/>
    </xf>
    <xf numFmtId="0" fontId="11" fillId="0" borderId="25" xfId="0" applyFont="1" applyFill="1" applyBorder="1" applyAlignment="1" applyProtection="1">
      <alignment wrapText="1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3" fontId="11" fillId="0" borderId="28" xfId="3" applyNumberFormat="1" applyFont="1" applyFill="1" applyBorder="1" applyAlignment="1" applyProtection="1">
      <alignment horizontal="right"/>
      <protection locked="0"/>
    </xf>
    <xf numFmtId="0" fontId="11" fillId="0" borderId="27" xfId="3" applyFont="1" applyFill="1" applyBorder="1" applyAlignment="1" applyProtection="1">
      <alignment horizontal="center"/>
      <protection locked="0"/>
    </xf>
    <xf numFmtId="165" fontId="11" fillId="0" borderId="28" xfId="4" applyNumberFormat="1" applyFont="1" applyFill="1" applyBorder="1" applyAlignment="1" applyProtection="1">
      <alignment horizontal="right"/>
      <protection locked="0"/>
    </xf>
    <xf numFmtId="165" fontId="11" fillId="0" borderId="30" xfId="4" applyNumberFormat="1" applyFont="1" applyFill="1" applyBorder="1" applyAlignment="1" applyProtection="1">
      <alignment horizontal="right"/>
    </xf>
    <xf numFmtId="0" fontId="11" fillId="0" borderId="25" xfId="3" applyFont="1" applyFill="1" applyBorder="1" applyAlignment="1" applyProtection="1">
      <alignment wrapText="1"/>
      <protection locked="0"/>
    </xf>
    <xf numFmtId="0" fontId="11" fillId="0" borderId="27" xfId="3" applyFont="1" applyFill="1" applyBorder="1" applyAlignment="1">
      <alignment horizontal="center"/>
    </xf>
    <xf numFmtId="0" fontId="11" fillId="0" borderId="26" xfId="3" applyFont="1" applyFill="1" applyBorder="1" applyProtection="1">
      <protection locked="0"/>
    </xf>
    <xf numFmtId="165" fontId="11" fillId="0" borderId="29" xfId="5" applyNumberFormat="1" applyFont="1" applyFill="1" applyBorder="1" applyAlignment="1" applyProtection="1">
      <alignment horizontal="right"/>
    </xf>
    <xf numFmtId="165" fontId="11" fillId="0" borderId="28" xfId="5" applyNumberFormat="1" applyFont="1" applyFill="1" applyBorder="1" applyAlignment="1" applyProtection="1">
      <alignment horizontal="right"/>
      <protection locked="0"/>
    </xf>
    <xf numFmtId="3" fontId="12" fillId="0" borderId="31" xfId="0" applyNumberFormat="1" applyFont="1" applyFill="1" applyBorder="1" applyAlignment="1">
      <alignment horizontal="right"/>
    </xf>
    <xf numFmtId="165" fontId="12" fillId="0" borderId="32" xfId="0" applyNumberFormat="1" applyFont="1" applyFill="1" applyBorder="1" applyAlignment="1">
      <alignment horizontal="right"/>
    </xf>
    <xf numFmtId="0" fontId="12" fillId="0" borderId="33" xfId="0" applyFont="1" applyFill="1" applyBorder="1" applyAlignment="1">
      <alignment horizontal="center"/>
    </xf>
    <xf numFmtId="3" fontId="11" fillId="0" borderId="28" xfId="3" applyNumberFormat="1" applyFont="1" applyFill="1" applyBorder="1" applyProtection="1">
      <protection locked="0"/>
    </xf>
    <xf numFmtId="165" fontId="11" fillId="0" borderId="29" xfId="2" applyNumberFormat="1" applyFont="1" applyFill="1" applyBorder="1" applyAlignment="1" applyProtection="1"/>
    <xf numFmtId="165" fontId="11" fillId="0" borderId="28" xfId="2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1" fillId="0" borderId="27" xfId="0" applyFont="1" applyFill="1" applyBorder="1" applyAlignment="1"/>
    <xf numFmtId="0" fontId="11" fillId="0" borderId="27" xfId="0" applyFont="1" applyFill="1" applyBorder="1" applyAlignment="1">
      <alignment horizontal="left"/>
    </xf>
    <xf numFmtId="0" fontId="11" fillId="0" borderId="34" xfId="0" applyFont="1" applyFill="1" applyBorder="1" applyAlignment="1">
      <alignment horizontal="left"/>
    </xf>
    <xf numFmtId="0" fontId="11" fillId="0" borderId="35" xfId="0" applyFont="1" applyFill="1" applyBorder="1" applyAlignment="1">
      <alignment horizontal="left"/>
    </xf>
    <xf numFmtId="0" fontId="13" fillId="0" borderId="29" xfId="3" applyFont="1" applyFill="1" applyBorder="1"/>
  </cellXfs>
  <cellStyles count="6">
    <cellStyle name="Comma" xfId="1" builtinId="3"/>
    <cellStyle name="Comma 2" xfId="2" xr:uid="{29E8D835-B1E1-420A-A1CE-BDCC2ED72145}"/>
    <cellStyle name="Comma 4" xfId="4" xr:uid="{A6FD3C36-D740-462D-8190-660EB6A8E662}"/>
    <cellStyle name="Comma 5" xfId="5" xr:uid="{1FDC39C2-A1CA-4007-891D-796F4B18147D}"/>
    <cellStyle name="Normal" xfId="0" builtinId="0"/>
    <cellStyle name="Normal 3" xfId="3" xr:uid="{1B458AA7-052D-4FC0-B442-145C53F826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12200-6383-4A0B-8CC4-F4B4A5AD2099}">
  <dimension ref="A1:N19"/>
  <sheetViews>
    <sheetView tabSelected="1" workbookViewId="0">
      <selection activeCell="A16" sqref="A16"/>
    </sheetView>
  </sheetViews>
  <sheetFormatPr defaultRowHeight="15" x14ac:dyDescent="0.25"/>
  <cols>
    <col min="1" max="1" width="32.28515625" bestFit="1" customWidth="1"/>
    <col min="14" max="14" width="78.140625" customWidth="1"/>
  </cols>
  <sheetData>
    <row r="1" spans="1:14" ht="18.75" thickBot="1" x14ac:dyDescent="0.3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</row>
    <row r="2" spans="1:14" ht="18" x14ac:dyDescent="0.25">
      <c r="A2" s="2"/>
      <c r="B2" s="73" t="s">
        <v>0</v>
      </c>
      <c r="C2" s="74"/>
      <c r="D2" s="74"/>
      <c r="E2" s="74"/>
      <c r="F2" s="75"/>
      <c r="G2" s="76" t="s">
        <v>1</v>
      </c>
      <c r="H2" s="77"/>
      <c r="I2" s="82" t="s">
        <v>2</v>
      </c>
      <c r="J2" s="74"/>
      <c r="K2" s="74"/>
      <c r="L2" s="74"/>
      <c r="M2" s="83"/>
      <c r="N2" s="1"/>
    </row>
    <row r="3" spans="1:14" ht="18" x14ac:dyDescent="0.25">
      <c r="A3" s="3">
        <v>45097</v>
      </c>
      <c r="B3" s="4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78"/>
      <c r="H3" s="79"/>
      <c r="I3" s="8" t="s">
        <v>3</v>
      </c>
      <c r="J3" s="5" t="s">
        <v>4</v>
      </c>
      <c r="K3" s="9" t="s">
        <v>5</v>
      </c>
      <c r="L3" s="9" t="s">
        <v>6</v>
      </c>
      <c r="M3" s="10" t="s">
        <v>7</v>
      </c>
      <c r="N3" s="1"/>
    </row>
    <row r="4" spans="1:14" x14ac:dyDescent="0.25">
      <c r="A4" s="11"/>
      <c r="B4" s="12"/>
      <c r="C4" s="13"/>
      <c r="D4" s="14"/>
      <c r="E4" s="15"/>
      <c r="F4" s="16"/>
      <c r="G4" s="78"/>
      <c r="H4" s="79"/>
      <c r="I4" s="17"/>
      <c r="J4" s="18"/>
      <c r="K4" s="19"/>
      <c r="L4" s="19"/>
      <c r="M4" s="20"/>
      <c r="N4" s="21"/>
    </row>
    <row r="5" spans="1:14" ht="15.75" x14ac:dyDescent="0.25">
      <c r="A5" s="22" t="s">
        <v>8</v>
      </c>
      <c r="B5" s="23">
        <f>COUNTIF($B$9:B1071,"P")</f>
        <v>7</v>
      </c>
      <c r="C5" s="24">
        <f>COUNTIF(C9:C1070,"D")</f>
        <v>3</v>
      </c>
      <c r="D5" s="15"/>
      <c r="E5" s="15"/>
      <c r="F5" s="16"/>
      <c r="G5" s="78"/>
      <c r="H5" s="79"/>
      <c r="I5" s="25"/>
      <c r="J5" s="25"/>
      <c r="K5" s="26"/>
      <c r="L5" s="26"/>
      <c r="M5" s="27"/>
      <c r="N5" s="21"/>
    </row>
    <row r="6" spans="1:14" ht="15.75" x14ac:dyDescent="0.25">
      <c r="A6" s="22" t="s">
        <v>9</v>
      </c>
      <c r="B6" s="28">
        <f>IF((B5/(B5+C5))&gt;0, B5/(B5+C5), 0)</f>
        <v>0.7</v>
      </c>
      <c r="C6" s="28">
        <f>IF((C5/(B5+C5))&gt;0, C5/(B5+C5), 0)</f>
        <v>0.3</v>
      </c>
      <c r="D6" s="15"/>
      <c r="E6" s="15"/>
      <c r="F6" s="16"/>
      <c r="G6" s="78"/>
      <c r="H6" s="79"/>
      <c r="I6" s="29"/>
      <c r="J6" s="29"/>
      <c r="K6" s="30"/>
      <c r="L6" s="30"/>
      <c r="M6" s="31"/>
      <c r="N6" s="21"/>
    </row>
    <row r="7" spans="1:14" ht="15.75" thickBot="1" x14ac:dyDescent="0.3">
      <c r="A7" s="32"/>
      <c r="B7" s="33"/>
      <c r="C7" s="25"/>
      <c r="D7" s="34"/>
      <c r="E7" s="34"/>
      <c r="F7" s="30"/>
      <c r="G7" s="80"/>
      <c r="H7" s="81"/>
      <c r="I7" s="35"/>
      <c r="J7" s="35"/>
      <c r="K7" s="30"/>
      <c r="L7" s="30"/>
      <c r="M7" s="31"/>
      <c r="N7" s="21"/>
    </row>
    <row r="8" spans="1:14" ht="16.5" thickBot="1" x14ac:dyDescent="0.3">
      <c r="A8" s="36"/>
      <c r="B8" s="37"/>
      <c r="C8" s="38"/>
      <c r="D8" s="39"/>
      <c r="E8" s="39"/>
      <c r="F8" s="40"/>
      <c r="G8" s="42" t="s">
        <v>10</v>
      </c>
      <c r="H8" s="43" t="s">
        <v>11</v>
      </c>
      <c r="I8" s="38"/>
      <c r="J8" s="38"/>
      <c r="K8" s="40"/>
      <c r="L8" s="40"/>
      <c r="M8" s="40"/>
      <c r="N8" s="41" t="s">
        <v>12</v>
      </c>
    </row>
    <row r="9" spans="1:14" ht="15.75" thickBot="1" x14ac:dyDescent="0.3">
      <c r="A9" s="44" t="s">
        <v>13</v>
      </c>
      <c r="B9" s="85" t="s">
        <v>32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14" ht="15.75" thickBot="1" x14ac:dyDescent="0.3">
      <c r="A10" s="44" t="s">
        <v>16</v>
      </c>
      <c r="B10" s="84" t="s">
        <v>14</v>
      </c>
      <c r="C10" s="46" t="s">
        <v>4</v>
      </c>
      <c r="D10" s="47">
        <v>79</v>
      </c>
      <c r="E10" s="47">
        <v>67</v>
      </c>
      <c r="F10" s="48">
        <f t="shared" ref="F10" si="0">SUM(D10:E10)</f>
        <v>146</v>
      </c>
      <c r="G10" s="56" t="s">
        <v>17</v>
      </c>
      <c r="H10" s="50">
        <f t="shared" ref="H9:H10" si="1">D10/F10</f>
        <v>0.54109589041095896</v>
      </c>
      <c r="I10" s="51" t="s">
        <v>14</v>
      </c>
      <c r="J10" s="52" t="str">
        <f t="shared" ref="J9:J11" si="2">IF(L10&gt;K10, "D", "")</f>
        <v/>
      </c>
      <c r="K10" s="53"/>
      <c r="L10" s="53"/>
      <c r="M10" s="54">
        <f t="shared" ref="M9:M10" si="3">SUM(K10:L10)</f>
        <v>0</v>
      </c>
      <c r="N10" s="55"/>
    </row>
    <row r="11" spans="1:14" ht="15.75" thickBot="1" x14ac:dyDescent="0.3">
      <c r="A11" s="44" t="s">
        <v>18</v>
      </c>
      <c r="B11" s="45" t="s">
        <v>3</v>
      </c>
      <c r="C11" s="46"/>
      <c r="D11" s="57">
        <v>236</v>
      </c>
      <c r="E11" s="57">
        <v>210</v>
      </c>
      <c r="F11" s="48">
        <f t="shared" ref="F11" si="4">SUM(D11:E11)</f>
        <v>446</v>
      </c>
      <c r="G11" s="49" t="s">
        <v>15</v>
      </c>
      <c r="H11" s="50">
        <f>D11/F11</f>
        <v>0.52914798206278024</v>
      </c>
      <c r="I11" s="58" t="s">
        <v>3</v>
      </c>
      <c r="J11" s="52" t="str">
        <f t="shared" si="2"/>
        <v/>
      </c>
      <c r="K11" s="59">
        <v>243</v>
      </c>
      <c r="L11" s="59">
        <v>141</v>
      </c>
      <c r="M11" s="60">
        <v>384</v>
      </c>
      <c r="N11" s="61" t="s">
        <v>19</v>
      </c>
    </row>
    <row r="12" spans="1:14" ht="15.75" thickBot="1" x14ac:dyDescent="0.3">
      <c r="A12" s="44" t="s">
        <v>20</v>
      </c>
      <c r="B12" s="62" t="s">
        <v>3</v>
      </c>
      <c r="C12" s="46"/>
      <c r="D12" s="57">
        <v>1989</v>
      </c>
      <c r="E12" s="57">
        <v>1670</v>
      </c>
      <c r="F12" s="48">
        <f t="shared" ref="F12:F19" si="5">SUM(D12:E12)</f>
        <v>3659</v>
      </c>
      <c r="G12" s="49" t="s">
        <v>15</v>
      </c>
      <c r="H12" s="50">
        <f>D12/F12</f>
        <v>0.54359114512161788</v>
      </c>
      <c r="I12" s="58" t="s">
        <v>14</v>
      </c>
      <c r="J12" s="52" t="str">
        <f>IF(L12&gt;K12, "D", "")</f>
        <v/>
      </c>
      <c r="K12" s="53"/>
      <c r="L12" s="53"/>
      <c r="M12" s="54">
        <v>0</v>
      </c>
      <c r="N12" s="61"/>
    </row>
    <row r="13" spans="1:14" ht="15.75" thickBot="1" x14ac:dyDescent="0.3">
      <c r="A13" s="44" t="s">
        <v>21</v>
      </c>
      <c r="B13" s="45" t="s">
        <v>3</v>
      </c>
      <c r="C13" s="46"/>
      <c r="D13" s="47">
        <v>608</v>
      </c>
      <c r="E13" s="47">
        <v>291</v>
      </c>
      <c r="F13" s="48">
        <f t="shared" si="5"/>
        <v>899</v>
      </c>
      <c r="G13" s="56" t="s">
        <v>15</v>
      </c>
      <c r="H13" s="50">
        <f>D13/F13</f>
        <v>0.67630700778642938</v>
      </c>
      <c r="I13" s="51" t="s">
        <v>3</v>
      </c>
      <c r="J13" s="52" t="str">
        <f>IF(L13&gt;K13, "D", "")</f>
        <v/>
      </c>
      <c r="K13" s="53">
        <v>590</v>
      </c>
      <c r="L13" s="53">
        <v>390</v>
      </c>
      <c r="M13" s="54">
        <v>980</v>
      </c>
      <c r="N13" s="55" t="s">
        <v>22</v>
      </c>
    </row>
    <row r="14" spans="1:14" ht="15.75" thickBot="1" x14ac:dyDescent="0.3">
      <c r="A14" s="44" t="s">
        <v>23</v>
      </c>
      <c r="B14" s="62" t="s">
        <v>3</v>
      </c>
      <c r="C14" s="46"/>
      <c r="D14" s="57">
        <v>1459</v>
      </c>
      <c r="E14" s="57">
        <v>818</v>
      </c>
      <c r="F14" s="48">
        <f t="shared" si="5"/>
        <v>2277</v>
      </c>
      <c r="G14" s="49" t="s">
        <v>15</v>
      </c>
      <c r="H14" s="50">
        <f t="shared" ref="H14:H15" si="6">D14/F14</f>
        <v>0.64075537988581466</v>
      </c>
      <c r="I14" s="58" t="s">
        <v>14</v>
      </c>
      <c r="J14" s="52" t="s">
        <v>4</v>
      </c>
      <c r="K14" s="53">
        <v>975</v>
      </c>
      <c r="L14" s="53">
        <v>1075</v>
      </c>
      <c r="M14" s="54">
        <v>2050</v>
      </c>
      <c r="N14" s="55"/>
    </row>
    <row r="15" spans="1:14" ht="15.75" thickBot="1" x14ac:dyDescent="0.3">
      <c r="A15" s="63" t="s">
        <v>24</v>
      </c>
      <c r="B15" s="62" t="s">
        <v>3</v>
      </c>
      <c r="C15" s="46"/>
      <c r="D15" s="57">
        <v>1994</v>
      </c>
      <c r="E15" s="57">
        <v>768</v>
      </c>
      <c r="F15" s="48">
        <f t="shared" si="5"/>
        <v>2762</v>
      </c>
      <c r="G15" s="49" t="s">
        <v>15</v>
      </c>
      <c r="H15" s="50">
        <f t="shared" si="6"/>
        <v>0.72194062273714699</v>
      </c>
      <c r="I15" s="51" t="str">
        <f>IF(K15&gt;L15, "P", "")</f>
        <v/>
      </c>
      <c r="J15" s="52" t="str">
        <f t="shared" ref="J15" si="7">IF(L15&gt;K15, "D", "")</f>
        <v/>
      </c>
      <c r="K15" s="53"/>
      <c r="L15" s="53"/>
      <c r="M15" s="54">
        <v>0</v>
      </c>
      <c r="N15" s="61"/>
    </row>
    <row r="16" spans="1:14" ht="15.75" thickBot="1" x14ac:dyDescent="0.3">
      <c r="A16" s="44" t="s">
        <v>25</v>
      </c>
      <c r="B16" s="45" t="s">
        <v>3</v>
      </c>
      <c r="C16" s="46"/>
      <c r="D16" s="47">
        <v>1471</v>
      </c>
      <c r="E16" s="47">
        <v>583</v>
      </c>
      <c r="F16" s="64">
        <f t="shared" si="5"/>
        <v>2054</v>
      </c>
      <c r="G16" s="56" t="s">
        <v>17</v>
      </c>
      <c r="H16" s="50">
        <f>D16/F16</f>
        <v>0.71616358325219087</v>
      </c>
      <c r="I16" s="51" t="s">
        <v>3</v>
      </c>
      <c r="J16" s="52" t="s">
        <v>14</v>
      </c>
      <c r="K16" s="65"/>
      <c r="L16" s="65"/>
      <c r="M16" s="54"/>
      <c r="N16" s="55"/>
    </row>
    <row r="17" spans="1:14" ht="15.75" thickBot="1" x14ac:dyDescent="0.3">
      <c r="A17" s="44" t="s">
        <v>26</v>
      </c>
      <c r="B17" s="45" t="s">
        <v>14</v>
      </c>
      <c r="C17" s="46" t="s">
        <v>4</v>
      </c>
      <c r="D17" s="47">
        <v>182</v>
      </c>
      <c r="E17" s="47">
        <v>318</v>
      </c>
      <c r="F17" s="64">
        <f t="shared" si="5"/>
        <v>500</v>
      </c>
      <c r="G17" s="56" t="s">
        <v>15</v>
      </c>
      <c r="H17" s="50">
        <f t="shared" ref="H17:H18" si="8">D17/F17</f>
        <v>0.36399999999999999</v>
      </c>
      <c r="I17" s="51" t="s">
        <v>14</v>
      </c>
      <c r="J17" s="52" t="s">
        <v>4</v>
      </c>
      <c r="K17" s="65">
        <v>309</v>
      </c>
      <c r="L17" s="65">
        <v>546</v>
      </c>
      <c r="M17" s="54">
        <f t="shared" ref="M17:M18" si="9">SUM(K17:L17)</f>
        <v>855</v>
      </c>
      <c r="N17" s="55" t="s">
        <v>27</v>
      </c>
    </row>
    <row r="18" spans="1:14" ht="15.75" thickBot="1" x14ac:dyDescent="0.3">
      <c r="A18" s="44" t="s">
        <v>28</v>
      </c>
      <c r="B18" s="45" t="s">
        <v>3</v>
      </c>
      <c r="C18" s="46"/>
      <c r="D18" s="66">
        <v>190</v>
      </c>
      <c r="E18" s="66">
        <v>67</v>
      </c>
      <c r="F18" s="67">
        <f t="shared" si="5"/>
        <v>257</v>
      </c>
      <c r="G18" s="68" t="s">
        <v>17</v>
      </c>
      <c r="H18" s="50">
        <f t="shared" si="8"/>
        <v>0.73929961089494167</v>
      </c>
      <c r="I18" s="51" t="str">
        <f>IF(K18&gt;L18, "P", "")</f>
        <v/>
      </c>
      <c r="J18" s="52" t="str">
        <f t="shared" ref="J18" si="10">IF(L18&gt;K18, "D", "")</f>
        <v/>
      </c>
      <c r="K18" s="53"/>
      <c r="L18" s="53"/>
      <c r="M18" s="54">
        <f t="shared" si="9"/>
        <v>0</v>
      </c>
      <c r="N18" s="55"/>
    </row>
    <row r="19" spans="1:14" ht="15.75" thickBot="1" x14ac:dyDescent="0.3">
      <c r="A19" s="44" t="s">
        <v>29</v>
      </c>
      <c r="B19" s="62" t="s">
        <v>14</v>
      </c>
      <c r="C19" s="46" t="s">
        <v>4</v>
      </c>
      <c r="D19" s="69">
        <v>295</v>
      </c>
      <c r="E19" s="69">
        <v>296</v>
      </c>
      <c r="F19" s="70">
        <f t="shared" si="5"/>
        <v>591</v>
      </c>
      <c r="G19" s="49" t="s">
        <v>15</v>
      </c>
      <c r="H19" s="50">
        <f>D19/F19</f>
        <v>0.49915397631133673</v>
      </c>
      <c r="I19" s="58" t="s">
        <v>3</v>
      </c>
      <c r="J19" s="52" t="str">
        <f>IF(L19&gt;K19, "D", "")</f>
        <v/>
      </c>
      <c r="K19" s="71"/>
      <c r="L19" s="53"/>
      <c r="M19" s="54"/>
      <c r="N19" s="88" t="s">
        <v>30</v>
      </c>
    </row>
  </sheetData>
  <mergeCells count="5">
    <mergeCell ref="A1:M1"/>
    <mergeCell ref="B2:F2"/>
    <mergeCell ref="G2:H7"/>
    <mergeCell ref="I2:M2"/>
    <mergeCell ref="B9:N9"/>
  </mergeCells>
  <dataValidations count="2">
    <dataValidation type="list" showInputMessage="1" showErrorMessage="1" sqref="G19 G10:G17" xr:uid="{C27E08A4-8AEE-4D55-A281-CF5ED04A6C61}">
      <formula1>"Y, N"</formula1>
    </dataValidation>
    <dataValidation type="list" allowBlank="1" showErrorMessage="1" sqref="G18" xr:uid="{CAA422E4-834A-412D-BEFF-89A0819B08CC}">
      <formula1>"Y,N"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2023-24 Budget Revote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Elliott</dc:creator>
  <cp:lastModifiedBy>David Elliott</cp:lastModifiedBy>
  <dcterms:created xsi:type="dcterms:W3CDTF">2023-06-21T15:06:17Z</dcterms:created>
  <dcterms:modified xsi:type="dcterms:W3CDTF">2023-06-21T20:26:29Z</dcterms:modified>
</cp:coreProperties>
</file>